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BuÇalışmaKitabı"/>
  <mc:AlternateContent xmlns:mc="http://schemas.openxmlformats.org/markup-compatibility/2006">
    <mc:Choice Requires="x15">
      <x15ac:absPath xmlns:x15ac="http://schemas.microsoft.com/office/spreadsheetml/2010/11/ac" url="https://d.docs.live.net/a1fe98195afb4123/Masaüstü/"/>
    </mc:Choice>
  </mc:AlternateContent>
  <xr:revisionPtr revIDLastSave="5" documentId="11_05893591D53FDD1B294A458FED252F398A6156B6" xr6:coauthVersionLast="47" xr6:coauthVersionMax="47" xr10:uidLastSave="{B002B8A4-9CA4-4D17-B349-B1F513F4F5C3}"/>
  <bookViews>
    <workbookView xWindow="0" yWindow="0" windowWidth="19200" windowHeight="10080" tabRatio="852" xr2:uid="{00000000-000D-0000-FFFF-FFFF00000000}"/>
  </bookViews>
  <sheets>
    <sheet name="Ana Sayfa" sheetId="4" r:id="rId1"/>
    <sheet name="K. Bilgiler" sheetId="5" r:id="rId2"/>
    <sheet name="Yazılı Tarihleri" sheetId="44" r:id="rId3"/>
    <sheet name="S. Listesi" sheetId="6" r:id="rId4"/>
    <sheet name="NOT Baremi" sheetId="7" r:id="rId5"/>
    <sheet name="1. Sınav" sheetId="1" r:id="rId6"/>
    <sheet name="2. Sınav" sheetId="41" r:id="rId7"/>
    <sheet name="3. Sınav" sheetId="42" r:id="rId8"/>
    <sheet name="D. Sonu" sheetId="33" r:id="rId9"/>
  </sheets>
  <definedNames>
    <definedName name="_xlnm._FilterDatabase" localSheetId="5" hidden="1">'1. Sınav'!$F$55:$AS$55</definedName>
    <definedName name="_xlnm._FilterDatabase" localSheetId="6" hidden="1">'2. Sınav'!$F$55:$AS$55</definedName>
    <definedName name="_xlnm._FilterDatabase" localSheetId="7" hidden="1">'3. Sınav'!$F$55:$AS$55</definedName>
    <definedName name="ABCD" localSheetId="6">'2. Sınav'!$E$87</definedName>
    <definedName name="ABCD" localSheetId="7">'3. Sınav'!$E$87</definedName>
    <definedName name="ABCD">'1. Sınav'!$E$87</definedName>
    <definedName name="_xlnm.Print_Area" localSheetId="5">'1. Sınav'!$A$1:$AU$93</definedName>
    <definedName name="_xlnm.Print_Area" localSheetId="6">'2. Sınav'!$A$1:$AU$93</definedName>
    <definedName name="_xlnm.Print_Area" localSheetId="7">'3. Sınav'!$A$1:$AU$93</definedName>
    <definedName name="_xlnm.Print_Area" localSheetId="0">'Ana Sayfa'!$B$3:$U$30</definedName>
    <definedName name="_xlnm.Print_Area" localSheetId="8">'D. Sonu'!$A$1:$S$65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</definedNames>
  <calcPr calcId="191029"/>
</workbook>
</file>

<file path=xl/calcChain.xml><?xml version="1.0" encoding="utf-8"?>
<calcChain xmlns="http://schemas.openxmlformats.org/spreadsheetml/2006/main">
  <c r="A2" i="33" l="1"/>
  <c r="A2" i="41"/>
  <c r="A2" i="42"/>
  <c r="AQ1" i="42"/>
  <c r="AQ1" i="41"/>
  <c r="AQ1" i="1"/>
  <c r="C31" i="42"/>
  <c r="G5" i="42"/>
  <c r="G46" i="42"/>
  <c r="H5" i="42"/>
  <c r="H46" i="42"/>
  <c r="I5" i="42"/>
  <c r="J5" i="42"/>
  <c r="J46" i="42" s="1"/>
  <c r="K5" i="42"/>
  <c r="L5" i="42"/>
  <c r="L46" i="42"/>
  <c r="M5" i="42"/>
  <c r="M46" i="42"/>
  <c r="N5" i="42"/>
  <c r="O5" i="42"/>
  <c r="P5" i="42"/>
  <c r="P46" i="42"/>
  <c r="Q5" i="42"/>
  <c r="R5" i="42"/>
  <c r="S5" i="42"/>
  <c r="T5" i="42"/>
  <c r="T46" i="42" s="1"/>
  <c r="U5" i="42"/>
  <c r="V5" i="42"/>
  <c r="W5" i="42"/>
  <c r="W46" i="42"/>
  <c r="X5" i="42"/>
  <c r="Y5" i="42"/>
  <c r="Z5" i="42"/>
  <c r="AA5" i="42"/>
  <c r="AA46" i="42" s="1"/>
  <c r="AB5" i="42"/>
  <c r="AC5" i="42"/>
  <c r="AD5" i="42"/>
  <c r="AE5" i="42"/>
  <c r="AE46" i="42"/>
  <c r="AF5" i="42"/>
  <c r="AG5" i="42"/>
  <c r="AH5" i="42"/>
  <c r="AI5" i="42"/>
  <c r="AI46" i="42"/>
  <c r="AJ5" i="42"/>
  <c r="AK5" i="42"/>
  <c r="AL5" i="42"/>
  <c r="AM5" i="42"/>
  <c r="AM46" i="42" s="1"/>
  <c r="AN5" i="42"/>
  <c r="AO5" i="42"/>
  <c r="AP5" i="42"/>
  <c r="AQ5" i="42"/>
  <c r="AQ46" i="42" s="1"/>
  <c r="AR5" i="42"/>
  <c r="AS5" i="42"/>
  <c r="F5" i="42"/>
  <c r="F46" i="42" s="1"/>
  <c r="G4" i="42"/>
  <c r="H4" i="42"/>
  <c r="I4" i="42"/>
  <c r="J4" i="42"/>
  <c r="J55" i="42"/>
  <c r="K4" i="42"/>
  <c r="K55" i="42" s="1"/>
  <c r="K56" i="42" s="1"/>
  <c r="L4" i="42"/>
  <c r="L55" i="42" s="1"/>
  <c r="L56" i="42" s="1"/>
  <c r="M4" i="42"/>
  <c r="N4" i="42"/>
  <c r="O4" i="42"/>
  <c r="O49" i="42"/>
  <c r="O50" i="42"/>
  <c r="O51" i="42" s="1"/>
  <c r="P4" i="42"/>
  <c r="Q4" i="42"/>
  <c r="Q55" i="42" s="1"/>
  <c r="Q56" i="42" s="1"/>
  <c r="R4" i="42"/>
  <c r="S4" i="42"/>
  <c r="S49" i="42"/>
  <c r="S50" i="42"/>
  <c r="S51" i="42" s="1"/>
  <c r="T4" i="42"/>
  <c r="T55" i="42" s="1"/>
  <c r="T56" i="42" s="1"/>
  <c r="U4" i="42"/>
  <c r="V4" i="42"/>
  <c r="W4" i="42"/>
  <c r="X4" i="42"/>
  <c r="X55" i="42" s="1"/>
  <c r="X56" i="42" s="1"/>
  <c r="Y4" i="42"/>
  <c r="Z4" i="42"/>
  <c r="AA4" i="42"/>
  <c r="AB4" i="42"/>
  <c r="AB55" i="42"/>
  <c r="AC4" i="42"/>
  <c r="AD4" i="42"/>
  <c r="AE4" i="42"/>
  <c r="AF4" i="42"/>
  <c r="AF55" i="42" s="1"/>
  <c r="AF56" i="42" s="1"/>
  <c r="AG4" i="42"/>
  <c r="AH4" i="42"/>
  <c r="AI4" i="42"/>
  <c r="AJ4" i="42"/>
  <c r="AJ55" i="42" s="1"/>
  <c r="AJ56" i="42" s="1"/>
  <c r="AK4" i="42"/>
  <c r="AL4" i="42"/>
  <c r="AM4" i="42"/>
  <c r="AN4" i="42"/>
  <c r="AN55" i="42"/>
  <c r="AO4" i="42"/>
  <c r="AP4" i="42"/>
  <c r="AQ4" i="42"/>
  <c r="AR4" i="42"/>
  <c r="AR55" i="42" s="1"/>
  <c r="AR56" i="42" s="1"/>
  <c r="AS4" i="42"/>
  <c r="F4" i="42"/>
  <c r="G5" i="41"/>
  <c r="G46" i="41" s="1"/>
  <c r="H5" i="41"/>
  <c r="H46" i="41" s="1"/>
  <c r="I5" i="41"/>
  <c r="I46" i="41" s="1"/>
  <c r="J5" i="41"/>
  <c r="K5" i="41"/>
  <c r="K46" i="41" s="1"/>
  <c r="L5" i="41"/>
  <c r="L46" i="41" s="1"/>
  <c r="M5" i="41"/>
  <c r="N5" i="41"/>
  <c r="O5" i="41"/>
  <c r="P5" i="41"/>
  <c r="P46" i="41" s="1"/>
  <c r="Q5" i="41"/>
  <c r="Q46" i="41" s="1"/>
  <c r="R5" i="41"/>
  <c r="S5" i="41"/>
  <c r="S46" i="41" s="1"/>
  <c r="T5" i="41"/>
  <c r="T46" i="41"/>
  <c r="U5" i="41"/>
  <c r="U46" i="41" s="1"/>
  <c r="V5" i="41"/>
  <c r="W5" i="41"/>
  <c r="W46" i="41" s="1"/>
  <c r="X5" i="41"/>
  <c r="X46" i="41"/>
  <c r="Y5" i="41"/>
  <c r="Z5" i="41"/>
  <c r="AA5" i="41"/>
  <c r="AB5" i="41"/>
  <c r="AC5" i="41"/>
  <c r="AD5" i="41"/>
  <c r="AE5" i="41"/>
  <c r="AF5" i="41"/>
  <c r="AG5" i="41"/>
  <c r="AH5" i="41"/>
  <c r="AI5" i="41"/>
  <c r="AJ5" i="41"/>
  <c r="AK5" i="41"/>
  <c r="AL5" i="41"/>
  <c r="AM5" i="41"/>
  <c r="AN5" i="41"/>
  <c r="AO5" i="41"/>
  <c r="AP5" i="41"/>
  <c r="AQ5" i="41"/>
  <c r="AR5" i="41"/>
  <c r="AS5" i="41"/>
  <c r="F5" i="41"/>
  <c r="G4" i="41"/>
  <c r="H4" i="41"/>
  <c r="H55" i="41" s="1"/>
  <c r="H56" i="41" s="1"/>
  <c r="I4" i="41"/>
  <c r="J4" i="41"/>
  <c r="K4" i="41"/>
  <c r="K55" i="41" s="1"/>
  <c r="K56" i="41" s="1"/>
  <c r="L4" i="41"/>
  <c r="L55" i="41" s="1"/>
  <c r="L56" i="41" s="1"/>
  <c r="M4" i="41"/>
  <c r="M55" i="41" s="1"/>
  <c r="M56" i="41" s="1"/>
  <c r="N4" i="41"/>
  <c r="N55" i="41" s="1"/>
  <c r="N56" i="41" s="1"/>
  <c r="O4" i="41"/>
  <c r="P4" i="41"/>
  <c r="P55" i="41" s="1"/>
  <c r="P56" i="41" s="1"/>
  <c r="P49" i="41"/>
  <c r="P50" i="41"/>
  <c r="P51" i="41" s="1"/>
  <c r="Q4" i="41"/>
  <c r="R4" i="41"/>
  <c r="R55" i="41" s="1"/>
  <c r="R56" i="41" s="1"/>
  <c r="S4" i="41"/>
  <c r="S55" i="41" s="1"/>
  <c r="S56" i="41" s="1"/>
  <c r="T4" i="41"/>
  <c r="T49" i="41"/>
  <c r="T50" i="41"/>
  <c r="T51" i="41" s="1"/>
  <c r="U4" i="41"/>
  <c r="V4" i="41"/>
  <c r="V55" i="41" s="1"/>
  <c r="V56" i="41" s="1"/>
  <c r="W4" i="41"/>
  <c r="X4" i="41"/>
  <c r="X55" i="41" s="1"/>
  <c r="X56" i="41" s="1"/>
  <c r="Y4" i="41"/>
  <c r="Z4" i="41"/>
  <c r="AA4" i="41"/>
  <c r="AB4" i="41"/>
  <c r="AB55" i="41" s="1"/>
  <c r="AB56" i="41" s="1"/>
  <c r="AC4" i="41"/>
  <c r="AD4" i="41"/>
  <c r="AE4" i="41"/>
  <c r="AF4" i="41"/>
  <c r="AG4" i="41"/>
  <c r="AH4" i="41"/>
  <c r="AI4" i="41"/>
  <c r="AJ4" i="41"/>
  <c r="AJ55" i="41" s="1"/>
  <c r="AJ56" i="41" s="1"/>
  <c r="AK4" i="41"/>
  <c r="AL4" i="41"/>
  <c r="AM4" i="41"/>
  <c r="AN4" i="41"/>
  <c r="AO4" i="41"/>
  <c r="AP4" i="41"/>
  <c r="AQ4" i="41"/>
  <c r="AR4" i="41"/>
  <c r="AR55" i="41" s="1"/>
  <c r="AR56" i="41" s="1"/>
  <c r="AS4" i="41"/>
  <c r="F4" i="41"/>
  <c r="AG92" i="42"/>
  <c r="AQ91" i="42"/>
  <c r="AG91" i="42"/>
  <c r="AG90" i="42"/>
  <c r="AS53" i="42"/>
  <c r="AS54" i="42"/>
  <c r="AR53" i="42"/>
  <c r="AR54" i="42"/>
  <c r="AQ53" i="42"/>
  <c r="AQ54" i="42" s="1"/>
  <c r="AP53" i="42"/>
  <c r="AP54" i="42" s="1"/>
  <c r="AO53" i="42"/>
  <c r="AO54" i="42"/>
  <c r="AN53" i="42"/>
  <c r="AN54" i="42"/>
  <c r="AM53" i="42"/>
  <c r="AM54" i="42" s="1"/>
  <c r="AL53" i="42"/>
  <c r="AL54" i="42" s="1"/>
  <c r="AK53" i="42"/>
  <c r="AK54" i="42"/>
  <c r="AJ53" i="42"/>
  <c r="AJ54" i="42"/>
  <c r="AI53" i="42"/>
  <c r="AI54" i="42" s="1"/>
  <c r="AH53" i="42"/>
  <c r="AH54" i="42" s="1"/>
  <c r="AG53" i="42"/>
  <c r="AG54" i="42"/>
  <c r="AF53" i="42"/>
  <c r="AF54" i="42"/>
  <c r="AE53" i="42"/>
  <c r="AE54" i="42" s="1"/>
  <c r="AD53" i="42"/>
  <c r="AD54" i="42" s="1"/>
  <c r="AC53" i="42"/>
  <c r="AC54" i="42"/>
  <c r="AB53" i="42"/>
  <c r="AB54" i="42"/>
  <c r="AA53" i="42"/>
  <c r="AA54" i="42" s="1"/>
  <c r="Z53" i="42"/>
  <c r="Z54" i="42" s="1"/>
  <c r="AS52" i="42"/>
  <c r="AR52" i="42"/>
  <c r="AQ52" i="42"/>
  <c r="AP52" i="42"/>
  <c r="AO52" i="42"/>
  <c r="AN52" i="42"/>
  <c r="AM52" i="42"/>
  <c r="AL52" i="42"/>
  <c r="AK52" i="42"/>
  <c r="AJ52" i="42"/>
  <c r="AI52" i="42"/>
  <c r="AH52" i="42"/>
  <c r="AG52" i="42"/>
  <c r="AF52" i="42"/>
  <c r="AE52" i="42"/>
  <c r="AD52" i="42"/>
  <c r="AC52" i="42"/>
  <c r="AB52" i="42"/>
  <c r="AA52" i="42"/>
  <c r="Z52" i="42"/>
  <c r="Y52" i="42"/>
  <c r="Y53" i="42"/>
  <c r="Y54" i="42"/>
  <c r="X52" i="42"/>
  <c r="X53" i="42"/>
  <c r="X54" i="42"/>
  <c r="W52" i="42"/>
  <c r="W53" i="42"/>
  <c r="W54" i="42"/>
  <c r="V52" i="42"/>
  <c r="V53" i="42"/>
  <c r="V54" i="42" s="1"/>
  <c r="U52" i="42"/>
  <c r="U53" i="42"/>
  <c r="U54" i="42" s="1"/>
  <c r="T52" i="42"/>
  <c r="T53" i="42"/>
  <c r="T54" i="42" s="1"/>
  <c r="S52" i="42"/>
  <c r="S53" i="42"/>
  <c r="S54" i="42" s="1"/>
  <c r="R52" i="42"/>
  <c r="R53" i="42"/>
  <c r="R54" i="42"/>
  <c r="Q52" i="42"/>
  <c r="Q53" i="42"/>
  <c r="Q54" i="42"/>
  <c r="P52" i="42"/>
  <c r="P53" i="42"/>
  <c r="P54" i="42"/>
  <c r="O52" i="42"/>
  <c r="O53" i="42"/>
  <c r="O54" i="42"/>
  <c r="N52" i="42"/>
  <c r="N53" i="42"/>
  <c r="N54" i="42" s="1"/>
  <c r="M52" i="42"/>
  <c r="M53" i="42"/>
  <c r="M54" i="42" s="1"/>
  <c r="L52" i="42"/>
  <c r="L53" i="42"/>
  <c r="L54" i="42" s="1"/>
  <c r="K52" i="42"/>
  <c r="K53" i="42"/>
  <c r="K54" i="42" s="1"/>
  <c r="J52" i="42"/>
  <c r="J53" i="42"/>
  <c r="J54" i="42"/>
  <c r="I52" i="42"/>
  <c r="I53" i="42"/>
  <c r="I54" i="42"/>
  <c r="H52" i="42"/>
  <c r="H53" i="42"/>
  <c r="H54" i="42"/>
  <c r="G52" i="42"/>
  <c r="G53" i="42"/>
  <c r="G54" i="42"/>
  <c r="F52" i="42"/>
  <c r="F53" i="42"/>
  <c r="F54" i="42" s="1"/>
  <c r="AS50" i="42"/>
  <c r="AS51" i="42"/>
  <c r="AR50" i="42"/>
  <c r="AR51" i="42"/>
  <c r="AQ50" i="42"/>
  <c r="AQ51" i="42" s="1"/>
  <c r="AP50" i="42"/>
  <c r="AP51" i="42" s="1"/>
  <c r="AO50" i="42"/>
  <c r="AO51" i="42"/>
  <c r="AN50" i="42"/>
  <c r="AN51" i="42"/>
  <c r="AM50" i="42"/>
  <c r="AM51" i="42" s="1"/>
  <c r="AL50" i="42"/>
  <c r="AL51" i="42" s="1"/>
  <c r="AK50" i="42"/>
  <c r="AK51" i="42"/>
  <c r="AJ50" i="42"/>
  <c r="AJ51" i="42"/>
  <c r="AI50" i="42"/>
  <c r="AI51" i="42" s="1"/>
  <c r="AH50" i="42"/>
  <c r="AH51" i="42" s="1"/>
  <c r="AG50" i="42"/>
  <c r="AG51" i="42"/>
  <c r="AF50" i="42"/>
  <c r="AF51" i="42"/>
  <c r="AE50" i="42"/>
  <c r="AE51" i="42" s="1"/>
  <c r="AD50" i="42"/>
  <c r="AD51" i="42" s="1"/>
  <c r="AC50" i="42"/>
  <c r="AC51" i="42"/>
  <c r="AB50" i="42"/>
  <c r="AB51" i="42"/>
  <c r="AA50" i="42"/>
  <c r="AA51" i="42" s="1"/>
  <c r="Z50" i="42"/>
  <c r="Z51" i="42" s="1"/>
  <c r="AS49" i="42"/>
  <c r="AR49" i="42"/>
  <c r="AQ49" i="42"/>
  <c r="AP49" i="42"/>
  <c r="AO49" i="42"/>
  <c r="AN49" i="42"/>
  <c r="AM49" i="42"/>
  <c r="AL49" i="42"/>
  <c r="AK49" i="42"/>
  <c r="AJ49" i="42"/>
  <c r="AI49" i="42"/>
  <c r="AH49" i="42"/>
  <c r="AG49" i="42"/>
  <c r="AF49" i="42"/>
  <c r="AE49" i="42"/>
  <c r="AD49" i="42"/>
  <c r="AC49" i="42"/>
  <c r="AB49" i="42"/>
  <c r="AA49" i="42"/>
  <c r="Z49" i="42"/>
  <c r="Y49" i="42"/>
  <c r="Y50" i="42"/>
  <c r="Y51" i="42"/>
  <c r="X49" i="42"/>
  <c r="X50" i="42"/>
  <c r="X51" i="42"/>
  <c r="W49" i="42"/>
  <c r="W50" i="42"/>
  <c r="W51" i="42"/>
  <c r="V49" i="42"/>
  <c r="V50" i="42"/>
  <c r="V51" i="42" s="1"/>
  <c r="U49" i="42"/>
  <c r="U50" i="42"/>
  <c r="U51" i="42" s="1"/>
  <c r="T49" i="42"/>
  <c r="T50" i="42"/>
  <c r="T51" i="42" s="1"/>
  <c r="R49" i="42"/>
  <c r="R50" i="42"/>
  <c r="R51" i="42"/>
  <c r="Q49" i="42"/>
  <c r="Q50" i="42"/>
  <c r="Q51" i="42"/>
  <c r="P49" i="42"/>
  <c r="P50" i="42"/>
  <c r="P51" i="42"/>
  <c r="AS48" i="42"/>
  <c r="AR48" i="42"/>
  <c r="AQ48" i="42"/>
  <c r="AP48" i="42"/>
  <c r="AO48" i="42"/>
  <c r="AN48" i="42"/>
  <c r="AM48" i="42"/>
  <c r="AL48" i="42"/>
  <c r="AK48" i="42"/>
  <c r="AJ48" i="42"/>
  <c r="AI48" i="42"/>
  <c r="AH48" i="42"/>
  <c r="AG48" i="42"/>
  <c r="AF48" i="42"/>
  <c r="AE48" i="42"/>
  <c r="AD48" i="42"/>
  <c r="AC48" i="42"/>
  <c r="AB48" i="42"/>
  <c r="AA48" i="42"/>
  <c r="Z48" i="42"/>
  <c r="Y48" i="42"/>
  <c r="X48" i="42"/>
  <c r="W48" i="42"/>
  <c r="V48" i="42"/>
  <c r="U48" i="42"/>
  <c r="T48" i="42"/>
  <c r="S48" i="42"/>
  <c r="S55" i="42"/>
  <c r="S56" i="42"/>
  <c r="R48" i="42"/>
  <c r="R55" i="42"/>
  <c r="R56" i="42"/>
  <c r="Q48" i="42"/>
  <c r="P48" i="42"/>
  <c r="O48" i="42"/>
  <c r="O55" i="42"/>
  <c r="O56" i="42"/>
  <c r="N48" i="42"/>
  <c r="N55" i="42"/>
  <c r="N56" i="42" s="1"/>
  <c r="M48" i="42"/>
  <c r="L48" i="42"/>
  <c r="K48" i="42"/>
  <c r="J48" i="42"/>
  <c r="I48" i="42"/>
  <c r="I55" i="42"/>
  <c r="I56" i="42"/>
  <c r="H48" i="42"/>
  <c r="G48" i="42"/>
  <c r="F48" i="42"/>
  <c r="F55" i="42"/>
  <c r="F56" i="42"/>
  <c r="AS47" i="42"/>
  <c r="AR47" i="42"/>
  <c r="AQ47" i="42"/>
  <c r="AP47" i="42"/>
  <c r="AO47" i="42"/>
  <c r="AN47" i="42"/>
  <c r="AM47" i="42"/>
  <c r="AL47" i="42"/>
  <c r="AK47" i="42"/>
  <c r="AJ47" i="42"/>
  <c r="AI47" i="42"/>
  <c r="AH47" i="42"/>
  <c r="AG47" i="42"/>
  <c r="AF47" i="42"/>
  <c r="AE47" i="42"/>
  <c r="AD47" i="42"/>
  <c r="AC47" i="42"/>
  <c r="AB47" i="42"/>
  <c r="AA47" i="42"/>
  <c r="Z47" i="42"/>
  <c r="Y47" i="42"/>
  <c r="X47" i="42"/>
  <c r="W47" i="42"/>
  <c r="V47" i="42"/>
  <c r="U47" i="42"/>
  <c r="T47" i="42"/>
  <c r="S47" i="42"/>
  <c r="R47" i="42"/>
  <c r="Q47" i="42"/>
  <c r="P47" i="42"/>
  <c r="O47" i="42"/>
  <c r="N47" i="42"/>
  <c r="M47" i="42"/>
  <c r="L47" i="42"/>
  <c r="K47" i="42"/>
  <c r="J47" i="42"/>
  <c r="I47" i="42"/>
  <c r="H47" i="42"/>
  <c r="G47" i="42"/>
  <c r="F47" i="42"/>
  <c r="AT45" i="42"/>
  <c r="AU45" i="42" s="1"/>
  <c r="C45" i="42"/>
  <c r="B45" i="42"/>
  <c r="AT44" i="42"/>
  <c r="AU44" i="42"/>
  <c r="C44" i="42"/>
  <c r="B44" i="42"/>
  <c r="AT43" i="42"/>
  <c r="K44" i="33" s="1"/>
  <c r="C43" i="42"/>
  <c r="B43" i="42"/>
  <c r="AT42" i="42"/>
  <c r="C42" i="42"/>
  <c r="B42" i="42"/>
  <c r="AT41" i="42"/>
  <c r="K42" i="33"/>
  <c r="C41" i="42"/>
  <c r="B41" i="42"/>
  <c r="AT40" i="42"/>
  <c r="AU40" i="42"/>
  <c r="C40" i="42"/>
  <c r="B40" i="42"/>
  <c r="AT39" i="42"/>
  <c r="K40" i="33"/>
  <c r="C39" i="42"/>
  <c r="B39" i="42"/>
  <c r="AT38" i="42"/>
  <c r="C38" i="42"/>
  <c r="B38" i="42"/>
  <c r="AT37" i="42"/>
  <c r="AU37" i="42"/>
  <c r="C37" i="42"/>
  <c r="B37" i="42"/>
  <c r="AT36" i="42"/>
  <c r="AU36" i="42" s="1"/>
  <c r="C36" i="42"/>
  <c r="B36" i="42"/>
  <c r="AT35" i="42"/>
  <c r="K36" i="33"/>
  <c r="C35" i="42"/>
  <c r="B35" i="42"/>
  <c r="AT34" i="42"/>
  <c r="C34" i="42"/>
  <c r="B34" i="42"/>
  <c r="AT33" i="42"/>
  <c r="AU33" i="42" s="1"/>
  <c r="C33" i="42"/>
  <c r="B33" i="42"/>
  <c r="AT32" i="42"/>
  <c r="AU32" i="42"/>
  <c r="C32" i="42"/>
  <c r="B32" i="42"/>
  <c r="AT31" i="42"/>
  <c r="AU31" i="42" s="1"/>
  <c r="B31" i="42"/>
  <c r="AT30" i="42"/>
  <c r="AU30" i="42" s="1"/>
  <c r="C30" i="42"/>
  <c r="B30" i="42"/>
  <c r="AT29" i="42"/>
  <c r="K30" i="33"/>
  <c r="C29" i="42"/>
  <c r="B29" i="42"/>
  <c r="AT28" i="42"/>
  <c r="AU28" i="42" s="1"/>
  <c r="C28" i="42"/>
  <c r="B28" i="42"/>
  <c r="AT27" i="42"/>
  <c r="AU27" i="42"/>
  <c r="C27" i="42"/>
  <c r="B27" i="42"/>
  <c r="AT26" i="42"/>
  <c r="AU26" i="42" s="1"/>
  <c r="C26" i="42"/>
  <c r="B26" i="42"/>
  <c r="AT25" i="42"/>
  <c r="K26" i="33"/>
  <c r="C25" i="42"/>
  <c r="B25" i="42"/>
  <c r="AT24" i="42"/>
  <c r="AU24" i="42" s="1"/>
  <c r="C24" i="42"/>
  <c r="B24" i="42"/>
  <c r="AT23" i="42"/>
  <c r="AU23" i="42"/>
  <c r="C23" i="42"/>
  <c r="B23" i="42"/>
  <c r="AT22" i="42"/>
  <c r="K23" i="33" s="1"/>
  <c r="C22" i="42"/>
  <c r="B22" i="42"/>
  <c r="AT21" i="42"/>
  <c r="AU21" i="42"/>
  <c r="C21" i="42"/>
  <c r="B21" i="42"/>
  <c r="AT20" i="42"/>
  <c r="AU20" i="42" s="1"/>
  <c r="C20" i="42"/>
  <c r="B20" i="42"/>
  <c r="AT19" i="42"/>
  <c r="AU19" i="42"/>
  <c r="C19" i="42"/>
  <c r="B19" i="42"/>
  <c r="AT18" i="42"/>
  <c r="K19" i="33" s="1"/>
  <c r="C18" i="42"/>
  <c r="B18" i="42"/>
  <c r="AT17" i="42"/>
  <c r="K18" i="33"/>
  <c r="C17" i="42"/>
  <c r="B17" i="42"/>
  <c r="AT16" i="42"/>
  <c r="AU16" i="42" s="1"/>
  <c r="C16" i="42"/>
  <c r="B16" i="42"/>
  <c r="AT15" i="42"/>
  <c r="AU15" i="42"/>
  <c r="C15" i="42"/>
  <c r="B15" i="42"/>
  <c r="AT14" i="42"/>
  <c r="AU14" i="42" s="1"/>
  <c r="C14" i="42"/>
  <c r="B14" i="42"/>
  <c r="AT13" i="42"/>
  <c r="AU13" i="42"/>
  <c r="C13" i="42"/>
  <c r="B13" i="42"/>
  <c r="AT12" i="42"/>
  <c r="AU12" i="42" s="1"/>
  <c r="C12" i="42"/>
  <c r="B12" i="42"/>
  <c r="AT11" i="42"/>
  <c r="AU11" i="42"/>
  <c r="C11" i="42"/>
  <c r="B11" i="42"/>
  <c r="AT10" i="42"/>
  <c r="AU10" i="42" s="1"/>
  <c r="C10" i="42"/>
  <c r="B10" i="42"/>
  <c r="AT9" i="42"/>
  <c r="AU9" i="42"/>
  <c r="C9" i="42"/>
  <c r="B9" i="42"/>
  <c r="AT8" i="42"/>
  <c r="K9" i="33" s="1"/>
  <c r="C8" i="42"/>
  <c r="B8" i="42"/>
  <c r="AT7" i="42"/>
  <c r="AU7" i="42"/>
  <c r="C7" i="42"/>
  <c r="B7" i="42"/>
  <c r="AT6" i="42"/>
  <c r="K7" i="33" s="1"/>
  <c r="P7" i="33" s="1"/>
  <c r="C6" i="42"/>
  <c r="B6" i="42"/>
  <c r="AS46" i="42"/>
  <c r="AR46" i="42"/>
  <c r="AP46" i="42"/>
  <c r="AO46" i="42"/>
  <c r="AN46" i="42"/>
  <c r="AL46" i="42"/>
  <c r="AK46" i="42"/>
  <c r="AJ46" i="42"/>
  <c r="AH46" i="42"/>
  <c r="AG46" i="42"/>
  <c r="AF46" i="42"/>
  <c r="AD46" i="42"/>
  <c r="AC46" i="42"/>
  <c r="AB46" i="42"/>
  <c r="Z46" i="42"/>
  <c r="Y46" i="42"/>
  <c r="X46" i="42"/>
  <c r="V46" i="42"/>
  <c r="U46" i="42"/>
  <c r="S46" i="42"/>
  <c r="R46" i="42"/>
  <c r="Q46" i="42"/>
  <c r="O46" i="42"/>
  <c r="N46" i="42"/>
  <c r="K46" i="42"/>
  <c r="I46" i="42"/>
  <c r="AS55" i="42"/>
  <c r="AS56" i="42" s="1"/>
  <c r="AQ55" i="42"/>
  <c r="AQ56" i="42"/>
  <c r="AP55" i="42"/>
  <c r="AP56" i="42" s="1"/>
  <c r="AO55" i="42"/>
  <c r="AO56" i="42"/>
  <c r="AN56" i="42"/>
  <c r="AM55" i="42"/>
  <c r="AM56" i="42" s="1"/>
  <c r="AL55" i="42"/>
  <c r="AL56" i="42"/>
  <c r="AK55" i="42"/>
  <c r="AK56" i="42"/>
  <c r="AI55" i="42"/>
  <c r="AI56" i="42"/>
  <c r="AH55" i="42"/>
  <c r="AH56" i="42"/>
  <c r="AG55" i="42"/>
  <c r="AG56" i="42" s="1"/>
  <c r="AE55" i="42"/>
  <c r="AE56" i="42" s="1"/>
  <c r="AD55" i="42"/>
  <c r="AD56" i="42" s="1"/>
  <c r="AC55" i="42"/>
  <c r="AC56" i="42"/>
  <c r="AB56" i="42"/>
  <c r="AA55" i="42"/>
  <c r="AA56" i="42"/>
  <c r="Z55" i="42"/>
  <c r="Z56" i="42"/>
  <c r="Y55" i="42"/>
  <c r="Y56" i="42"/>
  <c r="W55" i="42"/>
  <c r="W56" i="42"/>
  <c r="V55" i="42"/>
  <c r="V56" i="42" s="1"/>
  <c r="U55" i="42"/>
  <c r="U56" i="42" s="1"/>
  <c r="M55" i="42"/>
  <c r="M56" i="42"/>
  <c r="J56" i="42"/>
  <c r="A1" i="42"/>
  <c r="AC48" i="41"/>
  <c r="AG92" i="41"/>
  <c r="AQ91" i="41"/>
  <c r="AG91" i="41"/>
  <c r="AG90" i="41"/>
  <c r="AS53" i="41"/>
  <c r="AS54" i="41" s="1"/>
  <c r="AR53" i="41"/>
  <c r="AR54" i="41"/>
  <c r="AQ53" i="41"/>
  <c r="AQ54" i="41"/>
  <c r="AP53" i="41"/>
  <c r="AP54" i="41"/>
  <c r="AO53" i="41"/>
  <c r="AO54" i="41" s="1"/>
  <c r="AN53" i="41"/>
  <c r="AN54" i="41"/>
  <c r="AM53" i="41"/>
  <c r="AM54" i="41"/>
  <c r="AL53" i="41"/>
  <c r="AL54" i="41"/>
  <c r="AK53" i="41"/>
  <c r="AK54" i="41" s="1"/>
  <c r="AJ53" i="41"/>
  <c r="AJ54" i="41"/>
  <c r="AI53" i="41"/>
  <c r="AI54" i="41"/>
  <c r="AH53" i="41"/>
  <c r="AH54" i="41"/>
  <c r="AG53" i="41"/>
  <c r="AG54" i="41" s="1"/>
  <c r="AF53" i="41"/>
  <c r="AF54" i="41"/>
  <c r="AE53" i="41"/>
  <c r="AE54" i="41"/>
  <c r="AD53" i="41"/>
  <c r="AD54" i="41"/>
  <c r="AC53" i="41"/>
  <c r="AC54" i="41" s="1"/>
  <c r="AB53" i="41"/>
  <c r="AB54" i="41"/>
  <c r="AA53" i="41"/>
  <c r="AA54" i="41"/>
  <c r="Z53" i="41"/>
  <c r="Z54" i="41"/>
  <c r="AS52" i="41"/>
  <c r="AR52" i="41"/>
  <c r="AQ52" i="41"/>
  <c r="AP52" i="41"/>
  <c r="AO52" i="41"/>
  <c r="AN52" i="41"/>
  <c r="AM52" i="41"/>
  <c r="AL52" i="41"/>
  <c r="AK52" i="41"/>
  <c r="AJ52" i="41"/>
  <c r="AI52" i="41"/>
  <c r="AH52" i="41"/>
  <c r="AG52" i="41"/>
  <c r="AF52" i="41"/>
  <c r="AE52" i="41"/>
  <c r="AD52" i="41"/>
  <c r="AC52" i="41"/>
  <c r="AB52" i="41"/>
  <c r="AA52" i="41"/>
  <c r="Z52" i="41"/>
  <c r="Y52" i="41"/>
  <c r="Y53" i="41"/>
  <c r="Y54" i="41" s="1"/>
  <c r="X52" i="41"/>
  <c r="X53" i="41"/>
  <c r="X54" i="41" s="1"/>
  <c r="W52" i="41"/>
  <c r="W53" i="41"/>
  <c r="W54" i="41" s="1"/>
  <c r="V52" i="41"/>
  <c r="V53" i="41"/>
  <c r="V54" i="41"/>
  <c r="U52" i="41"/>
  <c r="U53" i="41"/>
  <c r="U54" i="41"/>
  <c r="T52" i="41"/>
  <c r="T53" i="41"/>
  <c r="T54" i="41"/>
  <c r="S52" i="41"/>
  <c r="S53" i="41"/>
  <c r="S54" i="41"/>
  <c r="R52" i="41"/>
  <c r="R53" i="41"/>
  <c r="R54" i="41"/>
  <c r="Q52" i="41"/>
  <c r="Q53" i="41"/>
  <c r="Q54" i="41" s="1"/>
  <c r="P52" i="41"/>
  <c r="P53" i="41"/>
  <c r="P54" i="41" s="1"/>
  <c r="O52" i="41"/>
  <c r="O53" i="41"/>
  <c r="O54" i="41" s="1"/>
  <c r="N52" i="41"/>
  <c r="N53" i="41"/>
  <c r="N54" i="41"/>
  <c r="M52" i="41"/>
  <c r="M53" i="41"/>
  <c r="M54" i="41"/>
  <c r="L52" i="41"/>
  <c r="L53" i="41"/>
  <c r="L54" i="41"/>
  <c r="K52" i="41"/>
  <c r="K53" i="41"/>
  <c r="K54" i="41"/>
  <c r="J52" i="41"/>
  <c r="J53" i="41"/>
  <c r="J54" i="41"/>
  <c r="I52" i="41"/>
  <c r="I53" i="41"/>
  <c r="I54" i="41" s="1"/>
  <c r="H52" i="41"/>
  <c r="H53" i="41"/>
  <c r="H54" i="41" s="1"/>
  <c r="G52" i="41"/>
  <c r="G53" i="41"/>
  <c r="G54" i="41" s="1"/>
  <c r="F52" i="41"/>
  <c r="F53" i="41"/>
  <c r="F54" i="41"/>
  <c r="AS50" i="41"/>
  <c r="AS51" i="41" s="1"/>
  <c r="AR50" i="41"/>
  <c r="AR51" i="41"/>
  <c r="AQ50" i="41"/>
  <c r="AQ51" i="41"/>
  <c r="AP50" i="41"/>
  <c r="AP51" i="41"/>
  <c r="AO50" i="41"/>
  <c r="AO51" i="41" s="1"/>
  <c r="AN50" i="41"/>
  <c r="AN51" i="41"/>
  <c r="AM50" i="41"/>
  <c r="AM51" i="41"/>
  <c r="AL50" i="41"/>
  <c r="AL51" i="41"/>
  <c r="AK50" i="41"/>
  <c r="AK51" i="41" s="1"/>
  <c r="AJ50" i="41"/>
  <c r="AJ51" i="41"/>
  <c r="AI50" i="41"/>
  <c r="AI51" i="41"/>
  <c r="AH50" i="41"/>
  <c r="AH51" i="41"/>
  <c r="AG50" i="41"/>
  <c r="AG51" i="41" s="1"/>
  <c r="AF50" i="41"/>
  <c r="AF51" i="41"/>
  <c r="AE50" i="41"/>
  <c r="AE51" i="41"/>
  <c r="AD50" i="41"/>
  <c r="AD51" i="41"/>
  <c r="AC50" i="41"/>
  <c r="AC51" i="41" s="1"/>
  <c r="AB50" i="41"/>
  <c r="AB51" i="41"/>
  <c r="AA50" i="41"/>
  <c r="AA51" i="41"/>
  <c r="Z50" i="41"/>
  <c r="Z51" i="41"/>
  <c r="AS49" i="41"/>
  <c r="AR49" i="41"/>
  <c r="AQ49" i="41"/>
  <c r="AP49" i="41"/>
  <c r="AO49" i="41"/>
  <c r="AN49" i="41"/>
  <c r="AM49" i="41"/>
  <c r="AL49" i="41"/>
  <c r="AK49" i="41"/>
  <c r="AJ49" i="41"/>
  <c r="AI49" i="41"/>
  <c r="AH49" i="41"/>
  <c r="AG49" i="41"/>
  <c r="AF49" i="41"/>
  <c r="AE49" i="41"/>
  <c r="AD49" i="41"/>
  <c r="AC49" i="41"/>
  <c r="AB49" i="41"/>
  <c r="AA49" i="41"/>
  <c r="Z49" i="41"/>
  <c r="Y49" i="41"/>
  <c r="Y50" i="41"/>
  <c r="Y51" i="41" s="1"/>
  <c r="W49" i="41"/>
  <c r="W50" i="41"/>
  <c r="W51" i="41" s="1"/>
  <c r="V49" i="41"/>
  <c r="V50" i="41"/>
  <c r="V51" i="41" s="1"/>
  <c r="U49" i="41"/>
  <c r="U50" i="41"/>
  <c r="U51" i="41" s="1"/>
  <c r="S49" i="41"/>
  <c r="S50" i="41"/>
  <c r="S51" i="41"/>
  <c r="R49" i="41"/>
  <c r="R50" i="41"/>
  <c r="R51" i="41"/>
  <c r="Q49" i="41"/>
  <c r="Q50" i="41"/>
  <c r="Q51" i="41"/>
  <c r="O49" i="41"/>
  <c r="O50" i="41"/>
  <c r="O51" i="41" s="1"/>
  <c r="AS48" i="41"/>
  <c r="AR48" i="41"/>
  <c r="AQ48" i="41"/>
  <c r="AP48" i="41"/>
  <c r="AO48" i="41"/>
  <c r="AN48" i="41"/>
  <c r="AM48" i="41"/>
  <c r="AL48" i="41"/>
  <c r="AK48" i="41"/>
  <c r="AJ48" i="41"/>
  <c r="AI48" i="41"/>
  <c r="AH48" i="41"/>
  <c r="AG48" i="41"/>
  <c r="AF48" i="41"/>
  <c r="AE48" i="41"/>
  <c r="AD48" i="41"/>
  <c r="AB48" i="41"/>
  <c r="AA48" i="41"/>
  <c r="Z48" i="41"/>
  <c r="Y48" i="41"/>
  <c r="X48" i="41"/>
  <c r="W48" i="41"/>
  <c r="W55" i="41"/>
  <c r="W56" i="41" s="1"/>
  <c r="V48" i="41"/>
  <c r="U48" i="41"/>
  <c r="U55" i="41"/>
  <c r="U56" i="41" s="1"/>
  <c r="T48" i="41"/>
  <c r="T55" i="41"/>
  <c r="T56" i="41" s="1"/>
  <c r="S48" i="41"/>
  <c r="R48" i="41"/>
  <c r="Q48" i="41"/>
  <c r="Q55" i="41"/>
  <c r="Q56" i="41" s="1"/>
  <c r="P48" i="41"/>
  <c r="O48" i="41"/>
  <c r="O55" i="41"/>
  <c r="O56" i="41"/>
  <c r="N48" i="41"/>
  <c r="M48" i="41"/>
  <c r="L48" i="41"/>
  <c r="K48" i="41"/>
  <c r="J48" i="41"/>
  <c r="I48" i="41"/>
  <c r="H48" i="41"/>
  <c r="G48" i="41"/>
  <c r="F48" i="41"/>
  <c r="AS47" i="41"/>
  <c r="AR47" i="41"/>
  <c r="AQ47" i="41"/>
  <c r="AP47" i="41"/>
  <c r="AO47" i="41"/>
  <c r="AN47" i="41"/>
  <c r="AM47" i="41"/>
  <c r="AL47" i="41"/>
  <c r="AK47" i="41"/>
  <c r="AJ47" i="41"/>
  <c r="AI47" i="41"/>
  <c r="AH47" i="41"/>
  <c r="AG47" i="41"/>
  <c r="AF47" i="41"/>
  <c r="AE47" i="41"/>
  <c r="AD47" i="41"/>
  <c r="AC47" i="41"/>
  <c r="AB47" i="41"/>
  <c r="AA47" i="41"/>
  <c r="Z47" i="41"/>
  <c r="Y47" i="41"/>
  <c r="X47" i="41"/>
  <c r="W47" i="41"/>
  <c r="V47" i="41"/>
  <c r="U47" i="41"/>
  <c r="T47" i="41"/>
  <c r="S47" i="41"/>
  <c r="R47" i="41"/>
  <c r="Q47" i="41"/>
  <c r="P47" i="41"/>
  <c r="O47" i="41"/>
  <c r="N47" i="41"/>
  <c r="M47" i="41"/>
  <c r="L47" i="41"/>
  <c r="K47" i="41"/>
  <c r="J47" i="41"/>
  <c r="I47" i="41"/>
  <c r="H47" i="41"/>
  <c r="G47" i="41"/>
  <c r="F47" i="41"/>
  <c r="AT45" i="41"/>
  <c r="C45" i="41"/>
  <c r="B45" i="41"/>
  <c r="AT44" i="41"/>
  <c r="C44" i="41"/>
  <c r="B44" i="41"/>
  <c r="AT43" i="41"/>
  <c r="C43" i="41"/>
  <c r="B43" i="41"/>
  <c r="AT42" i="41"/>
  <c r="AU42" i="41"/>
  <c r="C42" i="41"/>
  <c r="B42" i="41"/>
  <c r="AT41" i="41"/>
  <c r="AU41" i="41"/>
  <c r="C41" i="41"/>
  <c r="B41" i="41"/>
  <c r="AT40" i="41"/>
  <c r="C40" i="41"/>
  <c r="B40" i="41"/>
  <c r="AT39" i="41"/>
  <c r="C39" i="41"/>
  <c r="B39" i="41"/>
  <c r="AT38" i="41"/>
  <c r="C38" i="41"/>
  <c r="B38" i="41"/>
  <c r="AT37" i="41"/>
  <c r="C37" i="41"/>
  <c r="B37" i="41"/>
  <c r="AT36" i="41"/>
  <c r="C36" i="41"/>
  <c r="B36" i="41"/>
  <c r="AT35" i="41"/>
  <c r="C35" i="41"/>
  <c r="B35" i="41"/>
  <c r="AT34" i="41"/>
  <c r="C34" i="41"/>
  <c r="B34" i="41"/>
  <c r="AT33" i="41"/>
  <c r="J34" i="33" s="1"/>
  <c r="C33" i="41"/>
  <c r="B33" i="41"/>
  <c r="AT32" i="41"/>
  <c r="C32" i="41"/>
  <c r="B32" i="41"/>
  <c r="AT31" i="41"/>
  <c r="C31" i="41"/>
  <c r="B31" i="41"/>
  <c r="AT30" i="41"/>
  <c r="C30" i="41"/>
  <c r="B30" i="41"/>
  <c r="AT29" i="41"/>
  <c r="C29" i="41"/>
  <c r="B29" i="41"/>
  <c r="AT28" i="41"/>
  <c r="C28" i="41"/>
  <c r="B28" i="41"/>
  <c r="AT27" i="41"/>
  <c r="C27" i="41"/>
  <c r="B27" i="41"/>
  <c r="AT26" i="41"/>
  <c r="C26" i="41"/>
  <c r="B26" i="41"/>
  <c r="AT25" i="41"/>
  <c r="AU25" i="41" s="1"/>
  <c r="C25" i="41"/>
  <c r="B25" i="41"/>
  <c r="AT24" i="41"/>
  <c r="C24" i="41"/>
  <c r="B24" i="41"/>
  <c r="AT23" i="41"/>
  <c r="J24" i="33"/>
  <c r="C23" i="41"/>
  <c r="B23" i="41"/>
  <c r="AT22" i="41"/>
  <c r="AU22" i="41" s="1"/>
  <c r="C22" i="41"/>
  <c r="B22" i="41"/>
  <c r="AT21" i="41"/>
  <c r="J22" i="33"/>
  <c r="C21" i="41"/>
  <c r="B21" i="41"/>
  <c r="AT20" i="41"/>
  <c r="AU20" i="41" s="1"/>
  <c r="C20" i="41"/>
  <c r="B20" i="41"/>
  <c r="AT19" i="41"/>
  <c r="J20" i="33"/>
  <c r="C19" i="41"/>
  <c r="B19" i="41"/>
  <c r="AT18" i="41"/>
  <c r="AU18" i="41" s="1"/>
  <c r="C18" i="41"/>
  <c r="B18" i="41"/>
  <c r="AT17" i="41"/>
  <c r="J18" i="33"/>
  <c r="C17" i="41"/>
  <c r="B17" i="41"/>
  <c r="AT16" i="41"/>
  <c r="AU16" i="41" s="1"/>
  <c r="C16" i="41"/>
  <c r="B16" i="41"/>
  <c r="AT15" i="41"/>
  <c r="J16" i="33"/>
  <c r="C15" i="41"/>
  <c r="B15" i="41"/>
  <c r="AT14" i="41"/>
  <c r="AU14" i="41" s="1"/>
  <c r="C14" i="41"/>
  <c r="B14" i="41"/>
  <c r="AT13" i="41"/>
  <c r="J14" i="33"/>
  <c r="C13" i="41"/>
  <c r="B13" i="41"/>
  <c r="AT12" i="41"/>
  <c r="AU12" i="41" s="1"/>
  <c r="C12" i="41"/>
  <c r="B12" i="41"/>
  <c r="AT11" i="41"/>
  <c r="J12" i="33"/>
  <c r="C11" i="41"/>
  <c r="B11" i="41"/>
  <c r="AT10" i="41"/>
  <c r="AU10" i="41" s="1"/>
  <c r="C10" i="41"/>
  <c r="B10" i="41"/>
  <c r="AT9" i="41"/>
  <c r="J10" i="33"/>
  <c r="C9" i="41"/>
  <c r="B9" i="41"/>
  <c r="AT8" i="41"/>
  <c r="AU8" i="41"/>
  <c r="C8" i="41"/>
  <c r="B8" i="41"/>
  <c r="AT7" i="41"/>
  <c r="AU7" i="41" s="1"/>
  <c r="C7" i="41"/>
  <c r="B7" i="41"/>
  <c r="AT6" i="41"/>
  <c r="C6" i="41"/>
  <c r="B6" i="41"/>
  <c r="AS46" i="41"/>
  <c r="AR46" i="41"/>
  <c r="AQ46" i="41"/>
  <c r="AP46" i="41"/>
  <c r="AO46" i="41"/>
  <c r="AN46" i="41"/>
  <c r="AM46" i="41"/>
  <c r="AL46" i="41"/>
  <c r="AK46" i="41"/>
  <c r="AJ46" i="41"/>
  <c r="AI46" i="41"/>
  <c r="AH46" i="41"/>
  <c r="AG46" i="41"/>
  <c r="AF46" i="41"/>
  <c r="AE46" i="41"/>
  <c r="AD46" i="41"/>
  <c r="AC46" i="41"/>
  <c r="AB46" i="41"/>
  <c r="AA46" i="41"/>
  <c r="Z46" i="41"/>
  <c r="Y46" i="41"/>
  <c r="V46" i="41"/>
  <c r="R46" i="41"/>
  <c r="O46" i="41"/>
  <c r="N46" i="41"/>
  <c r="M46" i="41"/>
  <c r="J46" i="41"/>
  <c r="F46" i="41"/>
  <c r="AS55" i="41"/>
  <c r="AS56" i="41" s="1"/>
  <c r="AQ55" i="41"/>
  <c r="AQ56" i="41"/>
  <c r="AP55" i="41"/>
  <c r="AP56" i="41"/>
  <c r="AO55" i="41"/>
  <c r="AO56" i="41" s="1"/>
  <c r="AN55" i="41"/>
  <c r="AN56" i="41"/>
  <c r="AM55" i="41"/>
  <c r="AM56" i="41"/>
  <c r="AL55" i="41"/>
  <c r="AL56" i="41"/>
  <c r="AK55" i="41"/>
  <c r="AK56" i="41" s="1"/>
  <c r="AI55" i="41"/>
  <c r="AI56" i="41"/>
  <c r="AH55" i="41"/>
  <c r="AH56" i="41"/>
  <c r="AG55" i="41"/>
  <c r="AG56" i="41" s="1"/>
  <c r="AF55" i="41"/>
  <c r="AF56" i="41"/>
  <c r="AE55" i="41"/>
  <c r="AE56" i="41"/>
  <c r="AD55" i="41"/>
  <c r="AD56" i="41"/>
  <c r="AC55" i="41"/>
  <c r="AC56" i="41" s="1"/>
  <c r="AA55" i="41"/>
  <c r="AA56" i="41"/>
  <c r="Z55" i="41"/>
  <c r="Z56" i="41"/>
  <c r="Y55" i="41"/>
  <c r="Y56" i="41" s="1"/>
  <c r="J55" i="41"/>
  <c r="J56" i="41"/>
  <c r="I55" i="41"/>
  <c r="I56" i="41" s="1"/>
  <c r="F55" i="41"/>
  <c r="F56" i="41" s="1"/>
  <c r="A1" i="41"/>
  <c r="G55" i="42"/>
  <c r="G56" i="42"/>
  <c r="G55" i="41"/>
  <c r="G56" i="41"/>
  <c r="H55" i="42"/>
  <c r="H56" i="42" s="1"/>
  <c r="P55" i="42"/>
  <c r="P56" i="42" s="1"/>
  <c r="X49" i="41"/>
  <c r="X50" i="41"/>
  <c r="X51" i="41" s="1"/>
  <c r="AU21" i="41"/>
  <c r="AU13" i="41"/>
  <c r="AU9" i="41"/>
  <c r="AU15" i="41"/>
  <c r="AU19" i="41"/>
  <c r="AU23" i="41"/>
  <c r="J43" i="33"/>
  <c r="J9" i="33"/>
  <c r="J42" i="33"/>
  <c r="AU17" i="42"/>
  <c r="AU41" i="42"/>
  <c r="AU29" i="42"/>
  <c r="AU35" i="42"/>
  <c r="AU25" i="42"/>
  <c r="AU39" i="42"/>
  <c r="AU43" i="42"/>
  <c r="K45" i="33"/>
  <c r="K41" i="33"/>
  <c r="K37" i="33"/>
  <c r="K33" i="33"/>
  <c r="K31" i="33"/>
  <c r="K29" i="33"/>
  <c r="K27" i="33"/>
  <c r="K25" i="33"/>
  <c r="K21" i="33"/>
  <c r="K17" i="33"/>
  <c r="K11" i="33"/>
  <c r="K46" i="33"/>
  <c r="K38" i="33"/>
  <c r="K28" i="33"/>
  <c r="K24" i="33"/>
  <c r="K22" i="33"/>
  <c r="P22" i="33" s="1"/>
  <c r="K20" i="33"/>
  <c r="K16" i="33"/>
  <c r="K14" i="33"/>
  <c r="K12" i="33"/>
  <c r="K10" i="33"/>
  <c r="J7" i="33"/>
  <c r="K8" i="33"/>
  <c r="AU6" i="42"/>
  <c r="F49" i="42"/>
  <c r="F50" i="42"/>
  <c r="F51" i="42"/>
  <c r="H49" i="42"/>
  <c r="H50" i="42"/>
  <c r="H51" i="42" s="1"/>
  <c r="J49" i="42"/>
  <c r="J50" i="42"/>
  <c r="J51" i="42" s="1"/>
  <c r="L49" i="42"/>
  <c r="L50" i="42"/>
  <c r="L51" i="42" s="1"/>
  <c r="N49" i="42"/>
  <c r="N50" i="42"/>
  <c r="N51" i="42"/>
  <c r="D88" i="42"/>
  <c r="G49" i="42"/>
  <c r="G50" i="42"/>
  <c r="G51" i="42"/>
  <c r="I49" i="42"/>
  <c r="I50" i="42"/>
  <c r="I51" i="42" s="1"/>
  <c r="K49" i="42"/>
  <c r="K50" i="42"/>
  <c r="K51" i="42" s="1"/>
  <c r="M49" i="42"/>
  <c r="M50" i="42"/>
  <c r="M51" i="42" s="1"/>
  <c r="AU6" i="41"/>
  <c r="F49" i="41"/>
  <c r="F50" i="41"/>
  <c r="F51" i="41" s="1"/>
  <c r="H49" i="41"/>
  <c r="H50" i="41"/>
  <c r="H51" i="41" s="1"/>
  <c r="J49" i="41"/>
  <c r="J50" i="41"/>
  <c r="J51" i="41" s="1"/>
  <c r="L49" i="41"/>
  <c r="L50" i="41"/>
  <c r="L51" i="41"/>
  <c r="N49" i="41"/>
  <c r="N50" i="41"/>
  <c r="N51" i="41"/>
  <c r="G49" i="41"/>
  <c r="G50" i="41"/>
  <c r="G51" i="41" s="1"/>
  <c r="I49" i="41"/>
  <c r="I50" i="41"/>
  <c r="I51" i="41" s="1"/>
  <c r="K49" i="41"/>
  <c r="K50" i="41"/>
  <c r="K51" i="41" s="1"/>
  <c r="M49" i="41"/>
  <c r="M50" i="41"/>
  <c r="M51" i="41" s="1"/>
  <c r="C28" i="1"/>
  <c r="F4" i="1"/>
  <c r="F49" i="1"/>
  <c r="F50" i="1"/>
  <c r="F51" i="1" s="1"/>
  <c r="F48" i="1"/>
  <c r="A2" i="1"/>
  <c r="O62" i="33"/>
  <c r="AT45" i="1"/>
  <c r="AT44" i="1"/>
  <c r="AT43" i="1"/>
  <c r="AT42" i="1"/>
  <c r="AT41" i="1"/>
  <c r="I42" i="33" s="1"/>
  <c r="P42" i="33" s="1"/>
  <c r="AT40" i="1"/>
  <c r="AT39" i="1"/>
  <c r="AT38" i="1"/>
  <c r="AT37" i="1"/>
  <c r="AT36" i="1"/>
  <c r="AT35" i="1"/>
  <c r="AT34" i="1"/>
  <c r="AT33" i="1"/>
  <c r="I34" i="33" s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U16" i="1"/>
  <c r="AT15" i="1"/>
  <c r="AU15" i="1"/>
  <c r="AT14" i="1"/>
  <c r="AU14" i="1"/>
  <c r="AT13" i="1"/>
  <c r="I14" i="33" s="1"/>
  <c r="P14" i="33" s="1"/>
  <c r="R14" i="33" s="1"/>
  <c r="AT12" i="1"/>
  <c r="AT11" i="1"/>
  <c r="AT10" i="1"/>
  <c r="AU10" i="1" s="1"/>
  <c r="AT8" i="1"/>
  <c r="AU8" i="1"/>
  <c r="AT7" i="1"/>
  <c r="AU7" i="1"/>
  <c r="AT9" i="1"/>
  <c r="AT6" i="1"/>
  <c r="I7" i="33"/>
  <c r="AG90" i="1"/>
  <c r="H4" i="1"/>
  <c r="H49" i="1"/>
  <c r="H50" i="1"/>
  <c r="H51" i="1" s="1"/>
  <c r="H48" i="1"/>
  <c r="G4" i="1"/>
  <c r="G49" i="1"/>
  <c r="G50" i="1"/>
  <c r="G51" i="1" s="1"/>
  <c r="G48" i="1"/>
  <c r="I4" i="1"/>
  <c r="I55" i="1" s="1"/>
  <c r="I56" i="1" s="1"/>
  <c r="I49" i="1"/>
  <c r="I50" i="1"/>
  <c r="I51" i="1" s="1"/>
  <c r="I48" i="1"/>
  <c r="J4" i="1"/>
  <c r="J49" i="1"/>
  <c r="J50" i="1"/>
  <c r="J51" i="1" s="1"/>
  <c r="J48" i="1"/>
  <c r="K4" i="1"/>
  <c r="K55" i="1" s="1"/>
  <c r="K56" i="1" s="1"/>
  <c r="K49" i="1"/>
  <c r="K50" i="1"/>
  <c r="K51" i="1" s="1"/>
  <c r="K48" i="1"/>
  <c r="L4" i="1"/>
  <c r="L55" i="1" s="1"/>
  <c r="L56" i="1" s="1"/>
  <c r="L49" i="1"/>
  <c r="L50" i="1"/>
  <c r="L51" i="1" s="1"/>
  <c r="L48" i="1"/>
  <c r="M4" i="1"/>
  <c r="M55" i="1" s="1"/>
  <c r="M56" i="1" s="1"/>
  <c r="M49" i="1"/>
  <c r="M50" i="1"/>
  <c r="M51" i="1" s="1"/>
  <c r="M48" i="1"/>
  <c r="N4" i="1"/>
  <c r="N49" i="1"/>
  <c r="N50" i="1"/>
  <c r="N51" i="1" s="1"/>
  <c r="O4" i="1"/>
  <c r="O55" i="1" s="1"/>
  <c r="O56" i="1" s="1"/>
  <c r="O49" i="1"/>
  <c r="O50" i="1"/>
  <c r="O51" i="1" s="1"/>
  <c r="P4" i="1"/>
  <c r="P55" i="1" s="1"/>
  <c r="P56" i="1" s="1"/>
  <c r="P49" i="1"/>
  <c r="P50" i="1"/>
  <c r="P51" i="1"/>
  <c r="Q4" i="1"/>
  <c r="Q49" i="1"/>
  <c r="Q50" i="1"/>
  <c r="Q51" i="1" s="1"/>
  <c r="R4" i="1"/>
  <c r="R49" i="1"/>
  <c r="R50" i="1"/>
  <c r="R51" i="1" s="1"/>
  <c r="S4" i="1"/>
  <c r="S49" i="1"/>
  <c r="S50" i="1"/>
  <c r="S51" i="1"/>
  <c r="T4" i="1"/>
  <c r="T49" i="1"/>
  <c r="T50" i="1"/>
  <c r="T51" i="1" s="1"/>
  <c r="U4" i="1"/>
  <c r="U49" i="1"/>
  <c r="U50" i="1"/>
  <c r="U51" i="1"/>
  <c r="V4" i="1"/>
  <c r="V49" i="1"/>
  <c r="V50" i="1"/>
  <c r="V51" i="1" s="1"/>
  <c r="W4" i="1"/>
  <c r="E37" i="6"/>
  <c r="A39" i="1" s="1"/>
  <c r="Q63" i="33"/>
  <c r="O64" i="33"/>
  <c r="O63" i="33"/>
  <c r="B12" i="33"/>
  <c r="M48" i="33"/>
  <c r="N48" i="33"/>
  <c r="O48" i="33"/>
  <c r="L48" i="33"/>
  <c r="C29" i="33"/>
  <c r="C30" i="33"/>
  <c r="C31" i="33"/>
  <c r="C32" i="33"/>
  <c r="C33" i="33"/>
  <c r="C34" i="33"/>
  <c r="B29" i="33"/>
  <c r="B30" i="33"/>
  <c r="B31" i="33"/>
  <c r="B32" i="33"/>
  <c r="B33" i="33"/>
  <c r="E5" i="6"/>
  <c r="A7" i="41" s="1"/>
  <c r="E6" i="6"/>
  <c r="E7" i="6"/>
  <c r="A9" i="1" s="1"/>
  <c r="E8" i="6"/>
  <c r="A10" i="1"/>
  <c r="E9" i="6"/>
  <c r="A12" i="33"/>
  <c r="E10" i="6"/>
  <c r="A13" i="33" s="1"/>
  <c r="E11" i="6"/>
  <c r="A14" i="33" s="1"/>
  <c r="E12" i="6"/>
  <c r="A15" i="33"/>
  <c r="E13" i="6"/>
  <c r="A15" i="1"/>
  <c r="E14" i="6"/>
  <c r="A16" i="42" s="1"/>
  <c r="E15" i="6"/>
  <c r="A17" i="41" s="1"/>
  <c r="E16" i="6"/>
  <c r="A18" i="1"/>
  <c r="E17" i="6"/>
  <c r="A19" i="1"/>
  <c r="E18" i="6"/>
  <c r="A21" i="33" s="1"/>
  <c r="E19" i="6"/>
  <c r="A21" i="1" s="1"/>
  <c r="E20" i="6"/>
  <c r="A23" i="33"/>
  <c r="E21" i="6"/>
  <c r="A24" i="33"/>
  <c r="A23" i="1"/>
  <c r="E22" i="6"/>
  <c r="A25" i="33"/>
  <c r="E23" i="6"/>
  <c r="A25" i="1" s="1"/>
  <c r="E24" i="6"/>
  <c r="E25" i="6"/>
  <c r="A28" i="33"/>
  <c r="E26" i="6"/>
  <c r="E27" i="6"/>
  <c r="A29" i="1" s="1"/>
  <c r="E28" i="6"/>
  <c r="A31" i="33"/>
  <c r="E29" i="6"/>
  <c r="A31" i="1"/>
  <c r="E30" i="6"/>
  <c r="E31" i="6"/>
  <c r="A34" i="33"/>
  <c r="E32" i="6"/>
  <c r="A34" i="42" s="1"/>
  <c r="E33" i="6"/>
  <c r="E34" i="6"/>
  <c r="E35" i="6"/>
  <c r="A37" i="1" s="1"/>
  <c r="E36" i="6"/>
  <c r="A40" i="33"/>
  <c r="E38" i="6"/>
  <c r="A40" i="42" s="1"/>
  <c r="E39" i="6"/>
  <c r="E40" i="6"/>
  <c r="E41" i="6"/>
  <c r="A43" i="1" s="1"/>
  <c r="E42" i="6"/>
  <c r="A44" i="42" s="1"/>
  <c r="E43" i="6"/>
  <c r="E4" i="6"/>
  <c r="A6" i="1"/>
  <c r="A3" i="33"/>
  <c r="B7" i="33"/>
  <c r="B6" i="1"/>
  <c r="A1" i="33"/>
  <c r="A1" i="1"/>
  <c r="X4" i="1"/>
  <c r="Y4" i="1"/>
  <c r="Y49" i="1"/>
  <c r="Y50" i="1"/>
  <c r="Y51" i="1"/>
  <c r="Z4" i="1"/>
  <c r="Z55" i="1" s="1"/>
  <c r="Z56" i="1" s="1"/>
  <c r="AA4" i="1"/>
  <c r="AA55" i="1" s="1"/>
  <c r="AA56" i="1" s="1"/>
  <c r="AB4" i="1"/>
  <c r="AB55" i="1"/>
  <c r="AB56" i="1"/>
  <c r="AC4" i="1"/>
  <c r="AC55" i="1"/>
  <c r="AC56" i="1" s="1"/>
  <c r="AD4" i="1"/>
  <c r="AD55" i="1"/>
  <c r="AD56" i="1" s="1"/>
  <c r="AE4" i="1"/>
  <c r="AE55" i="1"/>
  <c r="AE56" i="1" s="1"/>
  <c r="AF4" i="1"/>
  <c r="AF55" i="1" s="1"/>
  <c r="AF56" i="1" s="1"/>
  <c r="AG4" i="1"/>
  <c r="AG55" i="1" s="1"/>
  <c r="AG56" i="1" s="1"/>
  <c r="AH4" i="1"/>
  <c r="AH55" i="1" s="1"/>
  <c r="AH56" i="1" s="1"/>
  <c r="AI4" i="1"/>
  <c r="AI55" i="1" s="1"/>
  <c r="AI56" i="1"/>
  <c r="AJ4" i="1"/>
  <c r="AJ55" i="1"/>
  <c r="AJ56" i="1"/>
  <c r="AK4" i="1"/>
  <c r="AK55" i="1"/>
  <c r="AK56" i="1" s="1"/>
  <c r="AL4" i="1"/>
  <c r="AL55" i="1"/>
  <c r="AL56" i="1" s="1"/>
  <c r="AM4" i="1"/>
  <c r="AM55" i="1"/>
  <c r="AM56" i="1" s="1"/>
  <c r="AN4" i="1"/>
  <c r="AN55" i="1" s="1"/>
  <c r="AN56" i="1" s="1"/>
  <c r="AO4" i="1"/>
  <c r="AO55" i="1" s="1"/>
  <c r="AO56" i="1" s="1"/>
  <c r="AP4" i="1"/>
  <c r="AP55" i="1" s="1"/>
  <c r="AP56" i="1" s="1"/>
  <c r="AQ4" i="1"/>
  <c r="AQ55" i="1"/>
  <c r="AQ56" i="1" s="1"/>
  <c r="AR4" i="1"/>
  <c r="AR55" i="1"/>
  <c r="AR56" i="1" s="1"/>
  <c r="AS4" i="1"/>
  <c r="AS55" i="1"/>
  <c r="AS56" i="1" s="1"/>
  <c r="G5" i="1"/>
  <c r="G46" i="1" s="1"/>
  <c r="H5" i="1"/>
  <c r="H46" i="1" s="1"/>
  <c r="I5" i="1"/>
  <c r="I46" i="1" s="1"/>
  <c r="J5" i="1"/>
  <c r="J46" i="1" s="1"/>
  <c r="K5" i="1"/>
  <c r="K46" i="1" s="1"/>
  <c r="L5" i="1"/>
  <c r="L46" i="1" s="1"/>
  <c r="M5" i="1"/>
  <c r="M46" i="1" s="1"/>
  <c r="N5" i="1"/>
  <c r="N46" i="1" s="1"/>
  <c r="O5" i="1"/>
  <c r="O46" i="1" s="1"/>
  <c r="P5" i="1"/>
  <c r="P46" i="1" s="1"/>
  <c r="Q5" i="1"/>
  <c r="Q46" i="1" s="1"/>
  <c r="R5" i="1"/>
  <c r="R46" i="1"/>
  <c r="S5" i="1"/>
  <c r="S46" i="1"/>
  <c r="T5" i="1"/>
  <c r="T46" i="1" s="1"/>
  <c r="U5" i="1"/>
  <c r="U46" i="1" s="1"/>
  <c r="V5" i="1"/>
  <c r="V46" i="1"/>
  <c r="W5" i="1"/>
  <c r="W46" i="1"/>
  <c r="X5" i="1"/>
  <c r="X46" i="1" s="1"/>
  <c r="Y5" i="1"/>
  <c r="Y46" i="1" s="1"/>
  <c r="Z5" i="1"/>
  <c r="Z46" i="1"/>
  <c r="AA5" i="1"/>
  <c r="AA46" i="1"/>
  <c r="AB5" i="1"/>
  <c r="AB46" i="1" s="1"/>
  <c r="AC5" i="1"/>
  <c r="AC46" i="1" s="1"/>
  <c r="AD5" i="1"/>
  <c r="AD46" i="1"/>
  <c r="AE5" i="1"/>
  <c r="AE46" i="1"/>
  <c r="AF5" i="1"/>
  <c r="AF46" i="1" s="1"/>
  <c r="AG5" i="1"/>
  <c r="AG46" i="1" s="1"/>
  <c r="AH5" i="1"/>
  <c r="AH46" i="1"/>
  <c r="AI5" i="1"/>
  <c r="AI46" i="1"/>
  <c r="AJ5" i="1"/>
  <c r="AJ46" i="1" s="1"/>
  <c r="AK5" i="1"/>
  <c r="AK46" i="1" s="1"/>
  <c r="AL5" i="1"/>
  <c r="AL46" i="1"/>
  <c r="AM5" i="1"/>
  <c r="AM46" i="1"/>
  <c r="AN5" i="1"/>
  <c r="AN46" i="1" s="1"/>
  <c r="AO5" i="1"/>
  <c r="AO46" i="1" s="1"/>
  <c r="AP5" i="1"/>
  <c r="AP46" i="1"/>
  <c r="AQ5" i="1"/>
  <c r="AQ46" i="1"/>
  <c r="AR5" i="1"/>
  <c r="AR46" i="1" s="1"/>
  <c r="AS5" i="1"/>
  <c r="AS46" i="1" s="1"/>
  <c r="F5" i="1"/>
  <c r="F46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AQ91" i="1"/>
  <c r="AG92" i="1"/>
  <c r="AG91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33" i="1"/>
  <c r="A45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B27" i="1"/>
  <c r="W49" i="1"/>
  <c r="W50" i="1"/>
  <c r="W51" i="1"/>
  <c r="X49" i="1"/>
  <c r="X50" i="1"/>
  <c r="X51" i="1" s="1"/>
  <c r="Z49" i="1"/>
  <c r="Z50" i="1"/>
  <c r="Z51" i="1" s="1"/>
  <c r="AA49" i="1"/>
  <c r="AA50" i="1"/>
  <c r="AA51" i="1" s="1"/>
  <c r="AB49" i="1"/>
  <c r="AB50" i="1"/>
  <c r="AB51" i="1" s="1"/>
  <c r="AC49" i="1"/>
  <c r="AC50" i="1"/>
  <c r="AD49" i="1"/>
  <c r="AD50" i="1"/>
  <c r="AD51" i="1" s="1"/>
  <c r="AE49" i="1"/>
  <c r="AE50" i="1"/>
  <c r="AE51" i="1" s="1"/>
  <c r="AF49" i="1"/>
  <c r="AF50" i="1"/>
  <c r="AF51" i="1"/>
  <c r="AG49" i="1"/>
  <c r="AG50" i="1"/>
  <c r="AG51" i="1"/>
  <c r="AH49" i="1"/>
  <c r="AH50" i="1"/>
  <c r="AH51" i="1"/>
  <c r="AI49" i="1"/>
  <c r="AI50" i="1"/>
  <c r="AI51" i="1"/>
  <c r="AJ49" i="1"/>
  <c r="AJ50" i="1"/>
  <c r="AJ51" i="1" s="1"/>
  <c r="AK49" i="1"/>
  <c r="AK50" i="1"/>
  <c r="AK51" i="1" s="1"/>
  <c r="AL49" i="1"/>
  <c r="AL50" i="1"/>
  <c r="AL51" i="1" s="1"/>
  <c r="AM49" i="1"/>
  <c r="AM50" i="1"/>
  <c r="AM51" i="1" s="1"/>
  <c r="AN49" i="1"/>
  <c r="AN50" i="1"/>
  <c r="AN51" i="1"/>
  <c r="AO49" i="1"/>
  <c r="AO50" i="1"/>
  <c r="AO51" i="1"/>
  <c r="AP49" i="1"/>
  <c r="AP50" i="1"/>
  <c r="AP51" i="1"/>
  <c r="AQ49" i="1"/>
  <c r="AQ50" i="1"/>
  <c r="AQ51" i="1"/>
  <c r="AR49" i="1"/>
  <c r="AR50" i="1"/>
  <c r="AR51" i="1" s="1"/>
  <c r="AS49" i="1"/>
  <c r="AS50" i="1"/>
  <c r="AS51" i="1" s="1"/>
  <c r="G52" i="1"/>
  <c r="G53" i="1"/>
  <c r="G54" i="1" s="1"/>
  <c r="H52" i="1"/>
  <c r="H53" i="1"/>
  <c r="H54" i="1" s="1"/>
  <c r="I52" i="1"/>
  <c r="I53" i="1"/>
  <c r="I54" i="1"/>
  <c r="J52" i="1"/>
  <c r="J53" i="1"/>
  <c r="J54" i="1"/>
  <c r="K52" i="1"/>
  <c r="K53" i="1"/>
  <c r="K54" i="1"/>
  <c r="L52" i="1"/>
  <c r="L53" i="1"/>
  <c r="L54" i="1"/>
  <c r="M52" i="1"/>
  <c r="M53" i="1"/>
  <c r="M54" i="1" s="1"/>
  <c r="N52" i="1"/>
  <c r="N53" i="1"/>
  <c r="N54" i="1" s="1"/>
  <c r="O52" i="1"/>
  <c r="O53" i="1"/>
  <c r="O54" i="1" s="1"/>
  <c r="P52" i="1"/>
  <c r="P53" i="1"/>
  <c r="P54" i="1" s="1"/>
  <c r="Q52" i="1"/>
  <c r="Q53" i="1"/>
  <c r="Q54" i="1"/>
  <c r="R52" i="1"/>
  <c r="R53" i="1"/>
  <c r="R54" i="1"/>
  <c r="S52" i="1"/>
  <c r="S53" i="1"/>
  <c r="S54" i="1"/>
  <c r="T52" i="1"/>
  <c r="T53" i="1"/>
  <c r="T54" i="1"/>
  <c r="U52" i="1"/>
  <c r="U53" i="1"/>
  <c r="U54" i="1" s="1"/>
  <c r="V52" i="1"/>
  <c r="V53" i="1"/>
  <c r="V54" i="1" s="1"/>
  <c r="W52" i="1"/>
  <c r="W53" i="1"/>
  <c r="W54" i="1" s="1"/>
  <c r="X52" i="1"/>
  <c r="X53" i="1"/>
  <c r="X54" i="1" s="1"/>
  <c r="Y52" i="1"/>
  <c r="Y53" i="1"/>
  <c r="Y54" i="1"/>
  <c r="Z52" i="1"/>
  <c r="Z53" i="1"/>
  <c r="AA52" i="1"/>
  <c r="AA53" i="1"/>
  <c r="AA54" i="1" s="1"/>
  <c r="AB52" i="1"/>
  <c r="AB53" i="1"/>
  <c r="AB54" i="1"/>
  <c r="AC52" i="1"/>
  <c r="AC53" i="1"/>
  <c r="AC54" i="1"/>
  <c r="AD52" i="1"/>
  <c r="AD53" i="1"/>
  <c r="AD54" i="1"/>
  <c r="AE52" i="1"/>
  <c r="AE53" i="1"/>
  <c r="AE54" i="1"/>
  <c r="AF52" i="1"/>
  <c r="AF53" i="1"/>
  <c r="AF54" i="1" s="1"/>
  <c r="AG52" i="1"/>
  <c r="AG53" i="1"/>
  <c r="AG54" i="1" s="1"/>
  <c r="AH52" i="1"/>
  <c r="AH53" i="1"/>
  <c r="AH54" i="1" s="1"/>
  <c r="AI52" i="1"/>
  <c r="AI53" i="1"/>
  <c r="AI54" i="1" s="1"/>
  <c r="AJ52" i="1"/>
  <c r="AJ53" i="1"/>
  <c r="AJ54" i="1"/>
  <c r="AK52" i="1"/>
  <c r="AK53" i="1"/>
  <c r="AK54" i="1"/>
  <c r="AL52" i="1"/>
  <c r="AL53" i="1"/>
  <c r="AL54" i="1"/>
  <c r="AM52" i="1"/>
  <c r="AM53" i="1"/>
  <c r="AM54" i="1"/>
  <c r="AN52" i="1"/>
  <c r="AN53" i="1"/>
  <c r="AN54" i="1" s="1"/>
  <c r="AO52" i="1"/>
  <c r="AO53" i="1"/>
  <c r="AO54" i="1" s="1"/>
  <c r="AP52" i="1"/>
  <c r="AP53" i="1"/>
  <c r="AP54" i="1" s="1"/>
  <c r="AQ52" i="1"/>
  <c r="AQ53" i="1"/>
  <c r="AQ54" i="1" s="1"/>
  <c r="AR52" i="1"/>
  <c r="AR53" i="1"/>
  <c r="AR54" i="1"/>
  <c r="AS52" i="1"/>
  <c r="AS53" i="1"/>
  <c r="AS54" i="1"/>
  <c r="F52" i="1"/>
  <c r="F53" i="1"/>
  <c r="F54" i="1"/>
  <c r="Z54" i="1"/>
  <c r="AC51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S9" i="7"/>
  <c r="A30" i="1"/>
  <c r="AS14" i="7"/>
  <c r="A11" i="1"/>
  <c r="A12" i="1"/>
  <c r="A24" i="1"/>
  <c r="A27" i="1"/>
  <c r="AS19" i="7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B15" i="1"/>
  <c r="B16" i="1"/>
  <c r="B17" i="1"/>
  <c r="B18" i="1"/>
  <c r="B19" i="1"/>
  <c r="B20" i="1"/>
  <c r="B21" i="1"/>
  <c r="B22" i="1"/>
  <c r="B23" i="1"/>
  <c r="B24" i="1"/>
  <c r="B25" i="1"/>
  <c r="B26" i="1"/>
  <c r="B7" i="1"/>
  <c r="B8" i="1"/>
  <c r="B9" i="1"/>
  <c r="B10" i="1"/>
  <c r="B11" i="1"/>
  <c r="B12" i="1"/>
  <c r="B13" i="1"/>
  <c r="B14" i="1"/>
  <c r="B18" i="33"/>
  <c r="B19" i="33"/>
  <c r="B20" i="33"/>
  <c r="B21" i="33"/>
  <c r="B22" i="33"/>
  <c r="B23" i="33"/>
  <c r="B24" i="33"/>
  <c r="B25" i="33"/>
  <c r="B26" i="33"/>
  <c r="B27" i="33"/>
  <c r="B28" i="33"/>
  <c r="B34" i="33"/>
  <c r="B35" i="33"/>
  <c r="B36" i="33"/>
  <c r="B37" i="33"/>
  <c r="B38" i="33"/>
  <c r="B39" i="33"/>
  <c r="B40" i="33"/>
  <c r="B8" i="33"/>
  <c r="B9" i="33"/>
  <c r="B10" i="33"/>
  <c r="B11" i="33"/>
  <c r="B13" i="33"/>
  <c r="B14" i="33"/>
  <c r="B15" i="33"/>
  <c r="B16" i="33"/>
  <c r="B17" i="33"/>
  <c r="C35" i="33"/>
  <c r="C36" i="33"/>
  <c r="C37" i="33"/>
  <c r="C38" i="33"/>
  <c r="C39" i="33"/>
  <c r="C40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7" i="33"/>
  <c r="A38" i="33"/>
  <c r="A32" i="33"/>
  <c r="A39" i="33"/>
  <c r="A38" i="1"/>
  <c r="A35" i="33"/>
  <c r="A34" i="1"/>
  <c r="A33" i="33"/>
  <c r="A11" i="33"/>
  <c r="I9" i="33"/>
  <c r="P9" i="33" s="1"/>
  <c r="N55" i="1"/>
  <c r="N56" i="1" s="1"/>
  <c r="Y55" i="1"/>
  <c r="Y56" i="1" s="1"/>
  <c r="A22" i="1"/>
  <c r="A45" i="33"/>
  <c r="A44" i="41"/>
  <c r="A41" i="33"/>
  <c r="A40" i="41"/>
  <c r="A32" i="42"/>
  <c r="A32" i="41"/>
  <c r="A19" i="41"/>
  <c r="A19" i="42"/>
  <c r="A18" i="41"/>
  <c r="A43" i="33"/>
  <c r="A42" i="41"/>
  <c r="A38" i="42"/>
  <c r="A38" i="41"/>
  <c r="A34" i="41"/>
  <c r="A24" i="41"/>
  <c r="A24" i="42"/>
  <c r="A20" i="41"/>
  <c r="A18" i="33"/>
  <c r="A13" i="42"/>
  <c r="A13" i="41"/>
  <c r="A32" i="1"/>
  <c r="A17" i="1"/>
  <c r="A46" i="33"/>
  <c r="A45" i="42"/>
  <c r="A45" i="41"/>
  <c r="A37" i="42"/>
  <c r="A37" i="41"/>
  <c r="A33" i="42"/>
  <c r="A33" i="41"/>
  <c r="A30" i="41"/>
  <c r="A30" i="42"/>
  <c r="A27" i="41"/>
  <c r="A27" i="42"/>
  <c r="A20" i="33"/>
  <c r="A16" i="41"/>
  <c r="A12" i="42"/>
  <c r="A12" i="41"/>
  <c r="J55" i="1"/>
  <c r="J56" i="1"/>
  <c r="A36" i="42"/>
  <c r="A36" i="41"/>
  <c r="A29" i="42"/>
  <c r="A22" i="41"/>
  <c r="A22" i="42"/>
  <c r="A16" i="33"/>
  <c r="A15" i="42"/>
  <c r="A15" i="41"/>
  <c r="X55" i="1"/>
  <c r="X56" i="1" s="1"/>
  <c r="A44" i="33"/>
  <c r="A43" i="42"/>
  <c r="A43" i="41"/>
  <c r="A35" i="42"/>
  <c r="A31" i="41"/>
  <c r="A31" i="42"/>
  <c r="A26" i="33"/>
  <c r="A25" i="41"/>
  <c r="A25" i="42"/>
  <c r="A11" i="41"/>
  <c r="A11" i="42"/>
  <c r="A39" i="42"/>
  <c r="A39" i="41"/>
  <c r="Q55" i="1"/>
  <c r="Q56" i="1" s="1"/>
  <c r="R55" i="1"/>
  <c r="R56" i="1"/>
  <c r="S55" i="1"/>
  <c r="S56" i="1" s="1"/>
  <c r="T55" i="1"/>
  <c r="T56" i="1" s="1"/>
  <c r="U55" i="1"/>
  <c r="U56" i="1"/>
  <c r="V55" i="1"/>
  <c r="V56" i="1"/>
  <c r="W55" i="1"/>
  <c r="W56" i="1" s="1"/>
  <c r="A10" i="42"/>
  <c r="A10" i="41"/>
  <c r="A10" i="33"/>
  <c r="A9" i="42"/>
  <c r="A7" i="42"/>
  <c r="A7" i="33"/>
  <c r="A6" i="42"/>
  <c r="F55" i="1"/>
  <c r="F56" i="1"/>
  <c r="I37" i="33"/>
  <c r="AU36" i="1"/>
  <c r="I39" i="33"/>
  <c r="AU38" i="1"/>
  <c r="I41" i="33"/>
  <c r="AU40" i="1"/>
  <c r="I43" i="33"/>
  <c r="AU42" i="1"/>
  <c r="I45" i="33"/>
  <c r="AU44" i="1"/>
  <c r="I36" i="33"/>
  <c r="AU35" i="1"/>
  <c r="I38" i="33"/>
  <c r="AU37" i="1"/>
  <c r="I40" i="33"/>
  <c r="AU39" i="1"/>
  <c r="I44" i="33"/>
  <c r="AU43" i="1"/>
  <c r="I46" i="33"/>
  <c r="P46" i="33" s="1"/>
  <c r="AU45" i="1"/>
  <c r="I13" i="33"/>
  <c r="AU12" i="1"/>
  <c r="I15" i="33"/>
  <c r="I16" i="33"/>
  <c r="P16" i="33" s="1"/>
  <c r="S16" i="33" s="1"/>
  <c r="I17" i="33"/>
  <c r="I19" i="33"/>
  <c r="AU18" i="1"/>
  <c r="I21" i="33"/>
  <c r="AU20" i="1"/>
  <c r="AU23" i="1"/>
  <c r="I24" i="33"/>
  <c r="P24" i="33"/>
  <c r="S24" i="33" s="1"/>
  <c r="I28" i="33"/>
  <c r="AU27" i="1"/>
  <c r="I30" i="33"/>
  <c r="AU29" i="1"/>
  <c r="I32" i="33"/>
  <c r="AU31" i="1"/>
  <c r="I20" i="33"/>
  <c r="P20" i="33"/>
  <c r="AU19" i="1"/>
  <c r="I22" i="33"/>
  <c r="AU21" i="1"/>
  <c r="I23" i="33"/>
  <c r="AU22" i="1"/>
  <c r="I25" i="33"/>
  <c r="AU24" i="1"/>
  <c r="I27" i="33"/>
  <c r="AU26" i="1"/>
  <c r="I29" i="33"/>
  <c r="AU28" i="1"/>
  <c r="I31" i="33"/>
  <c r="AU30" i="1"/>
  <c r="I33" i="33"/>
  <c r="AU32" i="1"/>
  <c r="I35" i="33"/>
  <c r="AU34" i="1"/>
  <c r="Q20" i="33"/>
  <c r="A20" i="1"/>
  <c r="A20" i="42"/>
  <c r="A40" i="1"/>
  <c r="A42" i="1"/>
  <c r="A42" i="42"/>
  <c r="A14" i="42"/>
  <c r="A22" i="33"/>
  <c r="A14" i="41"/>
  <c r="A23" i="41"/>
  <c r="A14" i="1"/>
  <c r="I8" i="33"/>
  <c r="AU6" i="1"/>
  <c r="H55" i="1"/>
  <c r="H56" i="1" s="1"/>
  <c r="A17" i="33"/>
  <c r="A6" i="41"/>
  <c r="A9" i="41"/>
  <c r="A16" i="1"/>
  <c r="A29" i="41"/>
  <c r="A19" i="33"/>
  <c r="A23" i="42"/>
  <c r="A30" i="33"/>
  <c r="A21" i="42"/>
  <c r="A21" i="41"/>
  <c r="A18" i="42"/>
  <c r="A28" i="1"/>
  <c r="A28" i="41"/>
  <c r="AU30" i="41"/>
  <c r="J31" i="33"/>
  <c r="P31" i="33" s="1"/>
  <c r="R31" i="33" s="1"/>
  <c r="AU38" i="42"/>
  <c r="K39" i="33"/>
  <c r="Q9" i="33"/>
  <c r="AU26" i="41"/>
  <c r="J27" i="33"/>
  <c r="P27" i="33"/>
  <c r="D87" i="41"/>
  <c r="E91" i="41"/>
  <c r="E92" i="41"/>
  <c r="I92" i="41" s="1"/>
  <c r="H92" i="41" s="1"/>
  <c r="AU38" i="41"/>
  <c r="J39" i="33"/>
  <c r="A28" i="42"/>
  <c r="A8" i="1"/>
  <c r="A8" i="42"/>
  <c r="A9" i="33"/>
  <c r="A8" i="41"/>
  <c r="AU11" i="1"/>
  <c r="I12" i="33"/>
  <c r="P12" i="33"/>
  <c r="AU34" i="41"/>
  <c r="J35" i="33"/>
  <c r="AU34" i="42"/>
  <c r="D87" i="42"/>
  <c r="K35" i="33"/>
  <c r="AT48" i="42"/>
  <c r="D89" i="42" s="1"/>
  <c r="E92" i="42"/>
  <c r="E91" i="42"/>
  <c r="AU42" i="42"/>
  <c r="K43" i="33"/>
  <c r="P43" i="33"/>
  <c r="S43" i="33" s="1"/>
  <c r="R16" i="33"/>
  <c r="Q16" i="33"/>
  <c r="P36" i="33"/>
  <c r="Q36" i="33" s="1"/>
  <c r="P39" i="33"/>
  <c r="R20" i="33"/>
  <c r="S20" i="33"/>
  <c r="R24" i="33"/>
  <c r="Q24" i="33"/>
  <c r="A29" i="33"/>
  <c r="AT4" i="42"/>
  <c r="AU24" i="41"/>
  <c r="AT48" i="41"/>
  <c r="D89" i="41"/>
  <c r="J25" i="33"/>
  <c r="P25" i="33"/>
  <c r="S25" i="33" s="1"/>
  <c r="D88" i="41"/>
  <c r="J30" i="33"/>
  <c r="P30" i="33"/>
  <c r="Q30" i="33" s="1"/>
  <c r="AU29" i="41"/>
  <c r="AU37" i="41"/>
  <c r="J38" i="33"/>
  <c r="P38" i="33" s="1"/>
  <c r="AU45" i="41"/>
  <c r="J46" i="33"/>
  <c r="AU28" i="41"/>
  <c r="J29" i="33"/>
  <c r="P29" i="33" s="1"/>
  <c r="AU32" i="41"/>
  <c r="J33" i="33"/>
  <c r="AU36" i="41"/>
  <c r="J37" i="33"/>
  <c r="P37" i="33" s="1"/>
  <c r="AU40" i="41"/>
  <c r="J41" i="33"/>
  <c r="P41" i="33"/>
  <c r="AU44" i="41"/>
  <c r="J45" i="33"/>
  <c r="P45" i="33" s="1"/>
  <c r="S45" i="33" s="1"/>
  <c r="A37" i="33"/>
  <c r="A36" i="1"/>
  <c r="J28" i="33"/>
  <c r="P28" i="33" s="1"/>
  <c r="Q28" i="33" s="1"/>
  <c r="AU27" i="41"/>
  <c r="AU31" i="41"/>
  <c r="J32" i="33"/>
  <c r="AU35" i="41"/>
  <c r="J36" i="33"/>
  <c r="AU39" i="41"/>
  <c r="J40" i="33"/>
  <c r="P40" i="33"/>
  <c r="Q40" i="33" s="1"/>
  <c r="AU43" i="41"/>
  <c r="J44" i="33"/>
  <c r="P44" i="33"/>
  <c r="Q44" i="33" s="1"/>
  <c r="J15" i="33"/>
  <c r="AU11" i="41"/>
  <c r="AU17" i="41"/>
  <c r="Q41" i="33"/>
  <c r="S41" i="33"/>
  <c r="R28" i="33"/>
  <c r="S28" i="33"/>
  <c r="S14" i="33"/>
  <c r="Q27" i="33"/>
  <c r="S27" i="33"/>
  <c r="R27" i="33"/>
  <c r="S29" i="33"/>
  <c r="Q29" i="33"/>
  <c r="R29" i="33"/>
  <c r="Q31" i="33"/>
  <c r="P35" i="33"/>
  <c r="S12" i="33"/>
  <c r="Q12" i="33"/>
  <c r="R12" i="33"/>
  <c r="R25" i="33"/>
  <c r="Q25" i="33"/>
  <c r="I91" i="42"/>
  <c r="H91" i="42" s="1"/>
  <c r="F91" i="42"/>
  <c r="I91" i="41"/>
  <c r="H91" i="41"/>
  <c r="F91" i="41"/>
  <c r="S38" i="33"/>
  <c r="Q38" i="33"/>
  <c r="S39" i="33"/>
  <c r="Q39" i="33"/>
  <c r="Q7" i="33"/>
  <c r="S7" i="33"/>
  <c r="R7" i="33"/>
  <c r="F92" i="42"/>
  <c r="I92" i="42"/>
  <c r="H92" i="42"/>
  <c r="S22" i="33"/>
  <c r="R22" i="33"/>
  <c r="Q22" i="33"/>
  <c r="Q35" i="33"/>
  <c r="R35" i="33"/>
  <c r="S35" i="33"/>
  <c r="E80" i="41" l="1"/>
  <c r="S37" i="33"/>
  <c r="Q37" i="33"/>
  <c r="E82" i="41"/>
  <c r="Q46" i="33"/>
  <c r="S46" i="33"/>
  <c r="S44" i="33"/>
  <c r="P17" i="33"/>
  <c r="E79" i="41"/>
  <c r="F92" i="41"/>
  <c r="S31" i="33"/>
  <c r="S36" i="33"/>
  <c r="Q43" i="33"/>
  <c r="P33" i="33"/>
  <c r="AU13" i="1"/>
  <c r="A36" i="33"/>
  <c r="A35" i="41"/>
  <c r="A35" i="1"/>
  <c r="I10" i="33"/>
  <c r="P10" i="33" s="1"/>
  <c r="D87" i="1"/>
  <c r="AU9" i="1"/>
  <c r="E81" i="1" s="1"/>
  <c r="D88" i="1"/>
  <c r="E91" i="1"/>
  <c r="E92" i="1"/>
  <c r="F92" i="1" s="1"/>
  <c r="A27" i="33"/>
  <c r="A26" i="42"/>
  <c r="A26" i="41"/>
  <c r="A26" i="1"/>
  <c r="S30" i="33"/>
  <c r="Q45" i="33"/>
  <c r="AU48" i="41"/>
  <c r="R30" i="33"/>
  <c r="S40" i="33"/>
  <c r="S9" i="33"/>
  <c r="R9" i="33"/>
  <c r="A41" i="1"/>
  <c r="A42" i="33"/>
  <c r="A41" i="42"/>
  <c r="A41" i="41"/>
  <c r="Q14" i="33"/>
  <c r="AT48" i="1"/>
  <c r="D89" i="1" s="1"/>
  <c r="AU17" i="1"/>
  <c r="I18" i="33"/>
  <c r="P18" i="33" s="1"/>
  <c r="I26" i="33"/>
  <c r="P26" i="33" s="1"/>
  <c r="AU25" i="1"/>
  <c r="E78" i="1" s="1"/>
  <c r="P34" i="33"/>
  <c r="Q42" i="33"/>
  <c r="S42" i="33"/>
  <c r="A44" i="1"/>
  <c r="K13" i="33"/>
  <c r="AU33" i="1"/>
  <c r="A13" i="1"/>
  <c r="A17" i="42"/>
  <c r="K15" i="33"/>
  <c r="P15" i="33" s="1"/>
  <c r="J11" i="33"/>
  <c r="J8" i="33"/>
  <c r="J26" i="33"/>
  <c r="AU8" i="42"/>
  <c r="AU18" i="42"/>
  <c r="AU22" i="42"/>
  <c r="AU41" i="1"/>
  <c r="K32" i="33"/>
  <c r="P32" i="33" s="1"/>
  <c r="J13" i="33"/>
  <c r="K34" i="33"/>
  <c r="J17" i="33"/>
  <c r="AU33" i="41"/>
  <c r="E81" i="41" s="1"/>
  <c r="J19" i="33"/>
  <c r="P19" i="33" s="1"/>
  <c r="J21" i="33"/>
  <c r="P21" i="33" s="1"/>
  <c r="AT4" i="41"/>
  <c r="AT4" i="1"/>
  <c r="J23" i="33"/>
  <c r="P23" i="33" s="1"/>
  <c r="E79" i="1"/>
  <c r="AU48" i="1"/>
  <c r="E80" i="1"/>
  <c r="I11" i="33"/>
  <c r="G55" i="1"/>
  <c r="G56" i="1" s="1"/>
  <c r="A7" i="1"/>
  <c r="A8" i="33"/>
  <c r="Q23" i="33" l="1"/>
  <c r="S23" i="33"/>
  <c r="R23" i="33"/>
  <c r="S15" i="33"/>
  <c r="R15" i="33"/>
  <c r="Q15" i="33"/>
  <c r="S21" i="33"/>
  <c r="Q21" i="33"/>
  <c r="R21" i="33"/>
  <c r="S19" i="33"/>
  <c r="R19" i="33"/>
  <c r="Q19" i="33"/>
  <c r="I91" i="1"/>
  <c r="H91" i="1" s="1"/>
  <c r="F91" i="1"/>
  <c r="E83" i="1"/>
  <c r="R10" i="33"/>
  <c r="Q10" i="33"/>
  <c r="S10" i="33"/>
  <c r="E83" i="41"/>
  <c r="R26" i="33"/>
  <c r="S26" i="33"/>
  <c r="Q26" i="33"/>
  <c r="F81" i="41"/>
  <c r="I81" i="41"/>
  <c r="K48" i="33"/>
  <c r="S18" i="33"/>
  <c r="Q18" i="33"/>
  <c r="R18" i="33"/>
  <c r="Q33" i="33"/>
  <c r="R33" i="33"/>
  <c r="S33" i="33"/>
  <c r="E82" i="1"/>
  <c r="I82" i="1" s="1"/>
  <c r="E82" i="42"/>
  <c r="E81" i="42"/>
  <c r="AU48" i="42"/>
  <c r="E79" i="42"/>
  <c r="E80" i="42"/>
  <c r="E83" i="42"/>
  <c r="E78" i="42"/>
  <c r="E78" i="41"/>
  <c r="P8" i="33"/>
  <c r="J48" i="33"/>
  <c r="I92" i="1"/>
  <c r="H92" i="1" s="1"/>
  <c r="P13" i="33"/>
  <c r="F82" i="41"/>
  <c r="I82" i="41"/>
  <c r="F79" i="41"/>
  <c r="I79" i="41"/>
  <c r="R17" i="33"/>
  <c r="Q17" i="33"/>
  <c r="S17" i="33"/>
  <c r="Q32" i="33"/>
  <c r="R32" i="33"/>
  <c r="S32" i="33"/>
  <c r="Q34" i="33"/>
  <c r="S34" i="33"/>
  <c r="R34" i="33"/>
  <c r="F80" i="41"/>
  <c r="I80" i="41"/>
  <c r="I48" i="33"/>
  <c r="P11" i="33"/>
  <c r="F80" i="1"/>
  <c r="I80" i="1"/>
  <c r="F79" i="1"/>
  <c r="I79" i="1"/>
  <c r="F83" i="1"/>
  <c r="I83" i="1"/>
  <c r="H81" i="1"/>
  <c r="H80" i="1"/>
  <c r="H83" i="1"/>
  <c r="H79" i="1"/>
  <c r="I78" i="1"/>
  <c r="H78" i="1"/>
  <c r="H82" i="1"/>
  <c r="F78" i="1"/>
  <c r="F81" i="1"/>
  <c r="I81" i="1"/>
  <c r="H83" i="42" l="1"/>
  <c r="H79" i="42"/>
  <c r="E84" i="42"/>
  <c r="F84" i="42" s="1"/>
  <c r="H82" i="42"/>
  <c r="H80" i="42"/>
  <c r="H78" i="42"/>
  <c r="I78" i="42"/>
  <c r="H81" i="42"/>
  <c r="F78" i="42"/>
  <c r="I83" i="42"/>
  <c r="F83" i="42"/>
  <c r="E84" i="1"/>
  <c r="F84" i="1" s="1"/>
  <c r="F82" i="1"/>
  <c r="F80" i="42"/>
  <c r="I80" i="42"/>
  <c r="S13" i="33"/>
  <c r="R13" i="33"/>
  <c r="Q13" i="33"/>
  <c r="I79" i="42"/>
  <c r="F79" i="42"/>
  <c r="F83" i="41"/>
  <c r="I83" i="41"/>
  <c r="I81" i="42"/>
  <c r="F81" i="42"/>
  <c r="E84" i="41"/>
  <c r="F84" i="41" s="1"/>
  <c r="H78" i="41"/>
  <c r="H82" i="41"/>
  <c r="F78" i="41"/>
  <c r="H81" i="41"/>
  <c r="H80" i="41"/>
  <c r="H83" i="41"/>
  <c r="I78" i="41"/>
  <c r="H79" i="41"/>
  <c r="S8" i="33"/>
  <c r="Q8" i="33"/>
  <c r="R8" i="33"/>
  <c r="F82" i="42"/>
  <c r="I82" i="42"/>
  <c r="R11" i="33"/>
  <c r="E64" i="33"/>
  <c r="S11" i="33"/>
  <c r="D60" i="33"/>
  <c r="D59" i="33"/>
  <c r="E63" i="33"/>
  <c r="Q11" i="33"/>
  <c r="P48" i="33"/>
  <c r="D61" i="33" s="1"/>
  <c r="F63" i="33" l="1"/>
  <c r="H63" i="33"/>
  <c r="G63" i="33" s="1"/>
  <c r="E52" i="33"/>
  <c r="E54" i="33"/>
  <c r="E53" i="33"/>
  <c r="E51" i="33"/>
  <c r="Q48" i="33"/>
  <c r="E55" i="33"/>
  <c r="E56" i="33"/>
  <c r="H64" i="33"/>
  <c r="G64" i="33" s="1"/>
  <c r="F64" i="33"/>
  <c r="G55" i="33" l="1"/>
  <c r="H55" i="33"/>
  <c r="F55" i="33"/>
  <c r="G51" i="33"/>
  <c r="F51" i="33"/>
  <c r="E57" i="33"/>
  <c r="F57" i="33" s="1"/>
  <c r="H51" i="33"/>
  <c r="G53" i="33"/>
  <c r="H53" i="33"/>
  <c r="F53" i="33"/>
  <c r="G54" i="33"/>
  <c r="H54" i="33"/>
  <c r="F54" i="33"/>
  <c r="H52" i="33"/>
  <c r="G52" i="33"/>
  <c r="F52" i="33"/>
  <c r="G56" i="33"/>
  <c r="F56" i="33"/>
  <c r="H56" i="33"/>
</calcChain>
</file>

<file path=xl/sharedStrings.xml><?xml version="1.0" encoding="utf-8"?>
<sst xmlns="http://schemas.openxmlformats.org/spreadsheetml/2006/main" count="229" uniqueCount="124">
  <si>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</si>
  <si>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</si>
  <si>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</si>
  <si>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</si>
  <si>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</si>
  <si>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</si>
  <si>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</si>
  <si>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</si>
  <si>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</si>
  <si>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</si>
  <si>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</si>
  <si>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</si>
  <si>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</si>
  <si>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</si>
  <si>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</si>
  <si>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</si>
  <si>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</si>
  <si>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</si>
  <si>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</si>
  <si>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</si>
  <si>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</si>
  <si>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</si>
  <si>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</si>
  <si>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</si>
  <si>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</si>
  <si>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</si>
  <si>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NOT</t>
  </si>
  <si>
    <t>AD SOYAD</t>
  </si>
  <si>
    <t>SORULARIN PUAN DEĞERİ</t>
  </si>
  <si>
    <t>SORULARIN YÜZDELİK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</si>
  <si>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</si>
  <si>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</si>
  <si>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</si>
  <si>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</si>
  <si>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</si>
  <si>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</si>
  <si>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</si>
  <si>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</si>
  <si>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0-19 ARASI</t>
  </si>
  <si>
    <t>TOPLAM</t>
  </si>
  <si>
    <t xml:space="preserve">70-84 ARASI 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</si>
  <si>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</si>
  <si>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</si>
  <si>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</si>
  <si>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</si>
  <si>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</si>
  <si>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</si>
  <si>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</si>
  <si>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</si>
  <si>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BRANŞI</t>
  </si>
  <si>
    <t>UYGUNDUR</t>
  </si>
  <si>
    <t>…. / …. / 2010</t>
  </si>
  <si>
    <t>Okul Müdürü</t>
  </si>
  <si>
    <t>1. SINAVDAKİ SORULARIN PUAN DEĞERLERİ</t>
  </si>
  <si>
    <t>2. SINAVDAKİ SORULARIN PUAN DEĞERLERİ</t>
  </si>
  <si>
    <t>3. SINAVDAKİ SORULARIN PUAN DEĞERLERİ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</si>
  <si>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</si>
  <si>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</si>
  <si>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</si>
  <si>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</si>
  <si>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</si>
  <si>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</si>
  <si>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</si>
  <si>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3. SINAV SINIF BAŞARISININ YÜZDELİK GÖSTERİMİ</t>
  </si>
  <si>
    <t>3.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</si>
  <si>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</si>
  <si>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</si>
  <si>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</si>
  <si>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</si>
  <si>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</si>
  <si>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3.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</si>
  <si>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</si>
  <si>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</si>
  <si>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</si>
  <si>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</si>
  <si>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</si>
  <si>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</si>
  <si>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</si>
  <si>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</si>
  <si>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</si>
  <si>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</si>
  <si>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</si>
  <si>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</si>
  <si>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</si>
  <si>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</si>
  <si>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</si>
  <si>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SORUNUN KONUSU</t>
  </si>
  <si>
    <t>1.PER</t>
  </si>
  <si>
    <t>2.PER</t>
  </si>
  <si>
    <t>3.PER</t>
  </si>
  <si>
    <t>PROJE
ÖDEVİ</t>
  </si>
  <si>
    <t>…. / …. / 201..</t>
  </si>
  <si>
    <t>YAZILI TARİHLERİ</t>
  </si>
  <si>
    <t>1. PERF.
ORT.</t>
  </si>
  <si>
    <t>2. PERF.
ORT.</t>
  </si>
  <si>
    <t>3. PERF.
ORT.</t>
  </si>
  <si>
    <t>PR.ÖDEVİ
ORT.</t>
  </si>
  <si>
    <t>60-69 ARASI</t>
  </si>
  <si>
    <t>0-49 ARASI</t>
  </si>
  <si>
    <t>50-59 ARASI</t>
  </si>
  <si>
    <t>3.SINAV NOT DAĞILIMININ ÖĞRENCİ SAYISI BAZINDA GÖSTERİMİ</t>
  </si>
  <si>
    <t>2.SINAV NOT DAĞILIMININ ÖĞRENCİ SAYISI BAZINDA GÖSTERİMİ</t>
  </si>
  <si>
    <t>…. / …. / 201.</t>
  </si>
  <si>
    <t>DERECE</t>
  </si>
  <si>
    <t>SINAV TARİHLERİ</t>
  </si>
  <si>
    <t>AÇIKLAMA: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</si>
  <si>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Yani bu Excel belgesini </t>
    </r>
    <r>
      <rPr>
        <u/>
        <sz val="10"/>
        <rFont val="Arial Tur"/>
        <charset val="162"/>
      </rPr>
      <t>aynı ders için farklı sınıflara göre çoğaltmanız gerekmektedir.</t>
    </r>
    <r>
      <rPr>
        <sz val="10"/>
        <rFont val="Arial Tur"/>
        <charset val="162"/>
      </rPr>
      <t xml:space="preserve"> (ÖRN: 10 A ve 10 B sınıflarının Matematik Dersine giren biri bu belgeyi 2 tane yapacak, birini 10 A sınıfının diğerini 10 B sınıfı için kullanacak. )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</si>
  <si>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PEKİYİ</t>
  </si>
  <si>
    <t>İYİ</t>
  </si>
  <si>
    <t>ORTA</t>
  </si>
  <si>
    <t>GEÇER</t>
  </si>
  <si>
    <t>GEÇMEZ</t>
  </si>
  <si>
    <t>a</t>
  </si>
  <si>
    <t>b</t>
  </si>
  <si>
    <t>c</t>
  </si>
  <si>
    <t>d</t>
  </si>
  <si>
    <t>Dersin adını yazınız.</t>
  </si>
  <si>
    <t>Sınıfı yazınız.</t>
  </si>
  <si>
    <t>Şubeyi yazınız.</t>
  </si>
  <si>
    <t>Öğretmenin adını yazınız.</t>
  </si>
  <si>
    <t>Öğretmenin branşını yazınız.</t>
  </si>
  <si>
    <t>Osman Gazi Anadolu İmam Hatip Lisesi</t>
  </si>
  <si>
    <t>2023-2024</t>
  </si>
  <si>
    <t>Ali KARABUDAK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</si>
</sst>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9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b/>
      <u/>
      <sz val="12"/>
      <color indexed="12"/>
      <name val="Arial Tur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6"/>
      <color indexed="8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b/>
      <u/>
      <sz val="12"/>
      <color rgb="FFFFFF00"/>
      <name val="Arial Tur"/>
      <charset val="162"/>
    </font>
    <font>
      <sz val="14"/>
      <color theme="0"/>
      <name val="Arial Tur"/>
      <charset val="162"/>
    </font>
    <font>
      <sz val="10"/>
      <color theme="3" tint="-0.249977111117893"/>
      <name val="Arial Tur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theme="5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7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0" fontId="26" fillId="2" borderId="1" xfId="0" applyFont="1" applyFill="1" applyBorder="1" applyAlignment="1">
      <alignment horizontal="center" textRotation="90" wrapText="1"/>
    </xf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3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1" fontId="29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8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49" fontId="0" fillId="5" borderId="1" xfId="0" applyNumberFormat="1" applyFill="1" applyBorder="1" applyAlignment="1" applyProtection="1">
      <alignment vertical="center" wrapText="1" shrinkToFi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 shrinkToFit="1"/>
    </xf>
    <xf numFmtId="2" fontId="29" fillId="0" borderId="1" xfId="0" applyNumberFormat="1" applyFont="1" applyBorder="1" applyAlignment="1">
      <alignment horizontal="center" vertical="center" shrinkToFit="1"/>
    </xf>
    <xf numFmtId="1" fontId="29" fillId="0" borderId="1" xfId="0" applyNumberFormat="1" applyFont="1" applyBorder="1" applyAlignment="1">
      <alignment horizontal="center" vertical="center" shrinkToFit="1"/>
    </xf>
    <xf numFmtId="1" fontId="26" fillId="4" borderId="4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 shrinkToFit="1"/>
    </xf>
    <xf numFmtId="0" fontId="25" fillId="9" borderId="2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6" fillId="2" borderId="1" xfId="0" applyNumberFormat="1" applyFont="1" applyFill="1" applyBorder="1" applyAlignment="1">
      <alignment horizontal="center" textRotation="90" wrapText="1"/>
    </xf>
    <xf numFmtId="1" fontId="26" fillId="2" borderId="1" xfId="0" applyNumberFormat="1" applyFont="1" applyFill="1" applyBorder="1" applyAlignment="1">
      <alignment horizontal="center" textRotation="90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5" xfId="0" applyNumberFormat="1" applyFont="1" applyFill="1" applyBorder="1" applyAlignment="1">
      <alignment horizontal="center" textRotation="90" wrapText="1"/>
    </xf>
    <xf numFmtId="1" fontId="26" fillId="2" borderId="5" xfId="0" applyNumberFormat="1" applyFont="1" applyFill="1" applyBorder="1" applyAlignment="1">
      <alignment horizontal="center" textRotation="90" wrapText="1"/>
    </xf>
    <xf numFmtId="2" fontId="26" fillId="4" borderId="3" xfId="0" applyNumberFormat="1" applyFont="1" applyFill="1" applyBorder="1" applyAlignment="1">
      <alignment horizontal="center" textRotation="90" wrapText="1"/>
    </xf>
    <xf numFmtId="2" fontId="26" fillId="4" borderId="6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0" applyNumberFormat="1" applyFont="1" applyFill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8" fillId="2" borderId="0" xfId="0" applyFont="1" applyFill="1"/>
    <xf numFmtId="0" fontId="48" fillId="2" borderId="10" xfId="0" applyFont="1" applyFill="1" applyBorder="1"/>
    <xf numFmtId="0" fontId="48" fillId="2" borderId="11" xfId="0" applyFont="1" applyFill="1" applyBorder="1"/>
    <xf numFmtId="0" fontId="48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center" vertical="center"/>
    </xf>
    <xf numFmtId="2" fontId="42" fillId="2" borderId="8" xfId="0" applyNumberFormat="1" applyFont="1" applyFill="1" applyBorder="1" applyAlignment="1">
      <alignment horizontal="right" vertical="center"/>
    </xf>
    <xf numFmtId="2" fontId="42" fillId="2" borderId="9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5" fillId="2" borderId="0" xfId="0" applyFont="1" applyFill="1" applyAlignment="1">
      <alignment horizontal="center" vertical="center" textRotation="90" wrapText="1"/>
    </xf>
    <xf numFmtId="0" fontId="38" fillId="7" borderId="18" xfId="0" applyFont="1" applyFill="1" applyBorder="1" applyAlignment="1">
      <alignment vertical="center"/>
    </xf>
    <xf numFmtId="0" fontId="38" fillId="7" borderId="19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10" borderId="1" xfId="0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9" borderId="7" xfId="0" applyFont="1" applyFill="1" applyBorder="1" applyAlignment="1" applyProtection="1">
      <alignment horizontal="center" vertical="center" wrapText="1" shrinkToFit="1"/>
      <protection locked="0"/>
    </xf>
    <xf numFmtId="0" fontId="52" fillId="19" borderId="7" xfId="0" applyFont="1" applyFill="1" applyBorder="1" applyAlignment="1" applyProtection="1">
      <alignment horizontal="center" vertical="center" wrapText="1" shrinkToFit="1"/>
      <protection locked="0"/>
    </xf>
    <xf numFmtId="0" fontId="59" fillId="20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53" fillId="4" borderId="4" xfId="0" applyFont="1" applyFill="1" applyBorder="1" applyAlignment="1">
      <alignment horizontal="center" vertical="center" wrapText="1" shrinkToFit="1"/>
    </xf>
    <xf numFmtId="2" fontId="54" fillId="4" borderId="4" xfId="0" applyNumberFormat="1" applyFont="1" applyFill="1" applyBorder="1" applyAlignment="1">
      <alignment horizontal="center" vertical="center" wrapText="1" shrinkToFit="1"/>
    </xf>
    <xf numFmtId="1" fontId="54" fillId="4" borderId="1" xfId="0" applyNumberFormat="1" applyFont="1" applyFill="1" applyBorder="1" applyAlignment="1">
      <alignment horizontal="center" vertical="center" wrapText="1" shrinkToFit="1"/>
    </xf>
    <xf numFmtId="49" fontId="60" fillId="21" borderId="0" xfId="0" applyNumberFormat="1" applyFont="1" applyFill="1" applyAlignment="1">
      <alignment horizontal="center" vertical="center" wrapText="1"/>
    </xf>
    <xf numFmtId="0" fontId="60" fillId="21" borderId="0" xfId="0" applyFont="1" applyFill="1" applyAlignment="1">
      <alignment horizontal="right" vertical="center" wrapText="1"/>
    </xf>
    <xf numFmtId="0" fontId="61" fillId="21" borderId="0" xfId="0" applyFont="1" applyFill="1" applyAlignment="1">
      <alignment horizontal="right" vertical="center"/>
    </xf>
    <xf numFmtId="0" fontId="61" fillId="21" borderId="0" xfId="0" applyFont="1" applyFill="1" applyAlignment="1">
      <alignment horizontal="center" vertical="center"/>
    </xf>
    <xf numFmtId="2" fontId="61" fillId="21" borderId="0" xfId="0" applyNumberFormat="1" applyFont="1" applyFill="1" applyAlignment="1">
      <alignment horizontal="right" vertical="center"/>
    </xf>
    <xf numFmtId="2" fontId="61" fillId="21" borderId="0" xfId="0" applyNumberFormat="1" applyFont="1" applyFill="1" applyAlignment="1">
      <alignment horizontal="center" vertical="center"/>
    </xf>
    <xf numFmtId="0" fontId="59" fillId="22" borderId="7" xfId="0" applyFont="1" applyFill="1" applyBorder="1" applyAlignment="1" applyProtection="1">
      <alignment horizontal="center" vertical="center" shrinkToFit="1"/>
      <protection locked="0"/>
    </xf>
    <xf numFmtId="0" fontId="28" fillId="23" borderId="1" xfId="0" applyFont="1" applyFill="1" applyBorder="1" applyAlignment="1" applyProtection="1">
      <alignment horizontal="center" vertical="center" shrinkToFit="1"/>
      <protection locked="0"/>
    </xf>
    <xf numFmtId="0" fontId="62" fillId="21" borderId="0" xfId="0" applyFont="1" applyFill="1"/>
    <xf numFmtId="0" fontId="63" fillId="21" borderId="0" xfId="0" applyFont="1" applyFill="1"/>
    <xf numFmtId="0" fontId="0" fillId="24" borderId="0" xfId="0" applyFill="1"/>
    <xf numFmtId="0" fontId="0" fillId="24" borderId="59" xfId="0" applyFill="1" applyBorder="1"/>
    <xf numFmtId="0" fontId="0" fillId="24" borderId="60" xfId="0" applyFill="1" applyBorder="1"/>
    <xf numFmtId="0" fontId="0" fillId="24" borderId="61" xfId="0" applyFill="1" applyBorder="1"/>
    <xf numFmtId="0" fontId="0" fillId="3" borderId="11" xfId="0" applyFill="1" applyBorder="1"/>
    <xf numFmtId="0" fontId="0" fillId="3" borderId="13" xfId="0" applyFill="1" applyBorder="1"/>
    <xf numFmtId="0" fontId="0" fillId="2" borderId="13" xfId="0" applyFill="1" applyBorder="1"/>
    <xf numFmtId="0" fontId="3" fillId="3" borderId="10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1" fontId="54" fillId="4" borderId="3" xfId="0" applyNumberFormat="1" applyFont="1" applyFill="1" applyBorder="1" applyAlignment="1">
      <alignment horizontal="center" vertical="center" wrapText="1" shrinkToFit="1"/>
    </xf>
    <xf numFmtId="2" fontId="25" fillId="4" borderId="5" xfId="0" applyNumberFormat="1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23" borderId="4" xfId="0" applyFont="1" applyFill="1" applyBorder="1" applyAlignment="1" applyProtection="1">
      <alignment horizontal="center" vertical="center" shrinkToFit="1"/>
      <protection locked="0"/>
    </xf>
    <xf numFmtId="0" fontId="28" fillId="10" borderId="4" xfId="0" applyFont="1" applyFill="1" applyBorder="1" applyAlignment="1" applyProtection="1">
      <alignment horizontal="center" vertical="center" shrinkToFit="1"/>
      <protection locked="0"/>
    </xf>
    <xf numFmtId="0" fontId="26" fillId="4" borderId="4" xfId="0" applyFont="1" applyFill="1" applyBorder="1" applyAlignment="1">
      <alignment horizontal="center" vertical="center" textRotation="90" wrapText="1"/>
    </xf>
    <xf numFmtId="0" fontId="26" fillId="2" borderId="4" xfId="0" applyFont="1" applyFill="1" applyBorder="1" applyAlignment="1">
      <alignment horizontal="center" textRotation="90" wrapText="1"/>
    </xf>
    <xf numFmtId="2" fontId="26" fillId="2" borderId="4" xfId="0" applyNumberFormat="1" applyFont="1" applyFill="1" applyBorder="1" applyAlignment="1">
      <alignment horizontal="center" textRotation="90" wrapText="1"/>
    </xf>
    <xf numFmtId="1" fontId="26" fillId="2" borderId="4" xfId="0" applyNumberFormat="1" applyFont="1" applyFill="1" applyBorder="1" applyAlignment="1">
      <alignment horizontal="center" textRotation="90" wrapText="1"/>
    </xf>
    <xf numFmtId="2" fontId="26" fillId="2" borderId="21" xfId="0" applyNumberFormat="1" applyFont="1" applyFill="1" applyBorder="1" applyAlignment="1">
      <alignment horizontal="center" textRotation="90" wrapText="1"/>
    </xf>
    <xf numFmtId="2" fontId="26" fillId="2" borderId="22" xfId="0" applyNumberFormat="1" applyFont="1" applyFill="1" applyBorder="1" applyAlignment="1">
      <alignment horizontal="center" textRotation="90" wrapText="1"/>
    </xf>
    <xf numFmtId="1" fontId="26" fillId="2" borderId="22" xfId="0" applyNumberFormat="1" applyFont="1" applyFill="1" applyBorder="1" applyAlignment="1">
      <alignment horizontal="center" textRotation="90" wrapText="1"/>
    </xf>
    <xf numFmtId="2" fontId="26" fillId="4" borderId="21" xfId="0" applyNumberFormat="1" applyFont="1" applyFill="1" applyBorder="1" applyAlignment="1">
      <alignment horizontal="center" textRotation="90" wrapText="1"/>
    </xf>
    <xf numFmtId="2" fontId="26" fillId="4" borderId="23" xfId="0" applyNumberFormat="1" applyFont="1" applyFill="1" applyBorder="1" applyAlignment="1">
      <alignment horizontal="center" textRotation="90" wrapText="1"/>
    </xf>
    <xf numFmtId="1" fontId="29" fillId="5" borderId="24" xfId="0" applyNumberFormat="1" applyFont="1" applyFill="1" applyBorder="1" applyAlignment="1">
      <alignment horizontal="center" vertical="center" wrapText="1"/>
    </xf>
    <xf numFmtId="1" fontId="29" fillId="4" borderId="24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 wrapText="1"/>
    </xf>
    <xf numFmtId="2" fontId="26" fillId="2" borderId="24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shrinkToFit="1"/>
    </xf>
    <xf numFmtId="1" fontId="29" fillId="5" borderId="7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1" fontId="29" fillId="2" borderId="7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15" fillId="5" borderId="26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6" borderId="22" xfId="0" applyNumberFormat="1" applyFont="1" applyFill="1" applyBorder="1" applyAlignment="1" applyProtection="1">
      <alignment horizontal="center" textRotation="90" shrinkToFit="1"/>
      <protection locked="0"/>
    </xf>
    <xf numFmtId="0" fontId="43" fillId="12" borderId="21" xfId="1" applyFont="1" applyFill="1" applyBorder="1" applyAlignment="1" applyProtection="1">
      <alignment horizontal="center" vertical="center" wrapText="1"/>
    </xf>
    <xf numFmtId="0" fontId="43" fillId="12" borderId="30" xfId="1" applyFont="1" applyFill="1" applyBorder="1" applyAlignment="1" applyProtection="1">
      <alignment horizontal="center" vertical="center" wrapText="1"/>
    </xf>
    <xf numFmtId="0" fontId="43" fillId="12" borderId="31" xfId="1" applyFont="1" applyFill="1" applyBorder="1" applyAlignment="1" applyProtection="1">
      <alignment horizontal="center" vertical="center" wrapText="1"/>
    </xf>
    <xf numFmtId="0" fontId="43" fillId="12" borderId="22" xfId="1" applyFont="1" applyFill="1" applyBorder="1" applyAlignment="1" applyProtection="1">
      <alignment horizontal="center" vertical="center" wrapText="1"/>
    </xf>
    <xf numFmtId="0" fontId="43" fillId="12" borderId="32" xfId="1" applyFont="1" applyFill="1" applyBorder="1" applyAlignment="1" applyProtection="1">
      <alignment horizontal="center" vertical="center" wrapText="1"/>
    </xf>
    <xf numFmtId="0" fontId="43" fillId="12" borderId="33" xfId="1" applyFont="1" applyFill="1" applyBorder="1" applyAlignment="1" applyProtection="1">
      <alignment horizontal="center" vertical="center" wrapText="1"/>
    </xf>
    <xf numFmtId="0" fontId="64" fillId="13" borderId="27" xfId="1" applyFont="1" applyFill="1" applyBorder="1" applyAlignment="1" applyProtection="1">
      <alignment horizontal="center" vertical="center"/>
    </xf>
    <xf numFmtId="0" fontId="64" fillId="13" borderId="28" xfId="1" applyFont="1" applyFill="1" applyBorder="1" applyAlignment="1" applyProtection="1">
      <alignment horizontal="center" vertical="center"/>
    </xf>
    <xf numFmtId="0" fontId="64" fillId="13" borderId="29" xfId="1" applyFont="1" applyFill="1" applyBorder="1" applyAlignment="1" applyProtection="1">
      <alignment horizontal="center" vertical="center"/>
    </xf>
    <xf numFmtId="0" fontId="64" fillId="13" borderId="18" xfId="1" applyFont="1" applyFill="1" applyBorder="1" applyAlignment="1" applyProtection="1">
      <alignment horizontal="center" vertical="center"/>
    </xf>
    <xf numFmtId="0" fontId="64" fillId="13" borderId="20" xfId="1" applyFont="1" applyFill="1" applyBorder="1" applyAlignment="1" applyProtection="1">
      <alignment horizontal="center" vertical="center"/>
    </xf>
    <xf numFmtId="0" fontId="64" fillId="13" borderId="19" xfId="1" applyFont="1" applyFill="1" applyBorder="1" applyAlignment="1" applyProtection="1">
      <alignment horizontal="center" vertical="center"/>
    </xf>
    <xf numFmtId="0" fontId="55" fillId="25" borderId="27" xfId="1" applyFont="1" applyFill="1" applyBorder="1" applyAlignment="1" applyProtection="1">
      <alignment horizontal="center" vertical="center"/>
    </xf>
    <xf numFmtId="0" fontId="55" fillId="25" borderId="28" xfId="1" applyFont="1" applyFill="1" applyBorder="1" applyAlignment="1" applyProtection="1">
      <alignment horizontal="center" vertical="center"/>
    </xf>
    <xf numFmtId="0" fontId="55" fillId="25" borderId="29" xfId="1" applyFont="1" applyFill="1" applyBorder="1" applyAlignment="1" applyProtection="1">
      <alignment horizontal="center" vertical="center"/>
    </xf>
    <xf numFmtId="0" fontId="55" fillId="25" borderId="18" xfId="1" applyFont="1" applyFill="1" applyBorder="1" applyAlignment="1" applyProtection="1">
      <alignment horizontal="center" vertical="center"/>
    </xf>
    <xf numFmtId="0" fontId="55" fillId="25" borderId="20" xfId="1" applyFont="1" applyFill="1" applyBorder="1" applyAlignment="1" applyProtection="1">
      <alignment horizontal="center" vertical="center"/>
    </xf>
    <xf numFmtId="0" fontId="55" fillId="25" borderId="19" xfId="1" applyFont="1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49" fillId="14" borderId="21" xfId="0" applyFont="1" applyFill="1" applyBorder="1" applyAlignment="1">
      <alignment horizontal="center" vertical="center" wrapText="1"/>
    </xf>
    <xf numFmtId="0" fontId="50" fillId="14" borderId="30" xfId="0" applyFont="1" applyFill="1" applyBorder="1" applyAlignment="1">
      <alignment horizontal="center" vertical="center"/>
    </xf>
    <xf numFmtId="0" fontId="50" fillId="14" borderId="31" xfId="0" applyFont="1" applyFill="1" applyBorder="1" applyAlignment="1">
      <alignment horizontal="center" vertical="center"/>
    </xf>
    <xf numFmtId="0" fontId="50" fillId="14" borderId="22" xfId="0" applyFont="1" applyFill="1" applyBorder="1" applyAlignment="1">
      <alignment horizontal="center" vertical="center"/>
    </xf>
    <xf numFmtId="0" fontId="50" fillId="14" borderId="32" xfId="0" applyFont="1" applyFill="1" applyBorder="1" applyAlignment="1">
      <alignment horizontal="center" vertical="center"/>
    </xf>
    <xf numFmtId="0" fontId="50" fillId="14" borderId="33" xfId="0" applyFont="1" applyFill="1" applyBorder="1" applyAlignment="1">
      <alignment horizontal="center" vertical="center"/>
    </xf>
    <xf numFmtId="0" fontId="24" fillId="15" borderId="21" xfId="1" applyFont="1" applyFill="1" applyBorder="1" applyAlignment="1" applyProtection="1">
      <alignment horizontal="center" vertical="center" shrinkToFit="1"/>
    </xf>
    <xf numFmtId="0" fontId="24" fillId="15" borderId="30" xfId="1" applyFont="1" applyFill="1" applyBorder="1" applyAlignment="1" applyProtection="1">
      <alignment horizontal="center" vertical="center" shrinkToFit="1"/>
    </xf>
    <xf numFmtId="0" fontId="24" fillId="15" borderId="31" xfId="1" applyFont="1" applyFill="1" applyBorder="1" applyAlignment="1" applyProtection="1">
      <alignment horizontal="center" vertical="center" shrinkToFit="1"/>
    </xf>
    <xf numFmtId="0" fontId="24" fillId="15" borderId="22" xfId="1" applyFont="1" applyFill="1" applyBorder="1" applyAlignment="1" applyProtection="1">
      <alignment horizontal="center" vertical="center" shrinkToFit="1"/>
    </xf>
    <xf numFmtId="0" fontId="24" fillId="15" borderId="32" xfId="1" applyFont="1" applyFill="1" applyBorder="1" applyAlignment="1" applyProtection="1">
      <alignment horizontal="center" vertical="center" shrinkToFit="1"/>
    </xf>
    <xf numFmtId="0" fontId="24" fillId="15" borderId="33" xfId="1" applyFont="1" applyFill="1" applyBorder="1" applyAlignment="1" applyProtection="1">
      <alignment horizontal="center" vertical="center" shrinkToFit="1"/>
    </xf>
    <xf numFmtId="0" fontId="47" fillId="14" borderId="4" xfId="0" applyFont="1" applyFill="1" applyBorder="1" applyAlignment="1">
      <alignment horizontal="center"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24" xfId="0" applyFont="1" applyFill="1" applyBorder="1" applyAlignment="1">
      <alignment horizontal="center" vertical="center" wrapText="1"/>
    </xf>
    <xf numFmtId="0" fontId="47" fillId="14" borderId="21" xfId="0" applyFont="1" applyFill="1" applyBorder="1" applyAlignment="1">
      <alignment horizontal="center" vertical="center" wrapText="1"/>
    </xf>
    <xf numFmtId="0" fontId="47" fillId="14" borderId="30" xfId="0" applyFont="1" applyFill="1" applyBorder="1" applyAlignment="1">
      <alignment horizontal="center" vertical="center" wrapText="1"/>
    </xf>
    <xf numFmtId="0" fontId="47" fillId="14" borderId="31" xfId="0" applyFont="1" applyFill="1" applyBorder="1" applyAlignment="1">
      <alignment horizontal="center" vertical="center" wrapText="1"/>
    </xf>
    <xf numFmtId="0" fontId="47" fillId="14" borderId="22" xfId="0" applyFont="1" applyFill="1" applyBorder="1" applyAlignment="1">
      <alignment horizontal="center" vertical="center" wrapText="1"/>
    </xf>
    <xf numFmtId="0" fontId="47" fillId="14" borderId="32" xfId="0" applyFont="1" applyFill="1" applyBorder="1" applyAlignment="1">
      <alignment horizontal="center" vertical="center" wrapText="1"/>
    </xf>
    <xf numFmtId="0" fontId="47" fillId="14" borderId="33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24" fillId="9" borderId="21" xfId="1" applyFont="1" applyFill="1" applyBorder="1" applyAlignment="1" applyProtection="1">
      <alignment horizontal="center" vertical="center"/>
    </xf>
    <xf numFmtId="0" fontId="24" fillId="9" borderId="30" xfId="1" applyFont="1" applyFill="1" applyBorder="1" applyAlignment="1" applyProtection="1">
      <alignment horizontal="center" vertical="center"/>
    </xf>
    <xf numFmtId="0" fontId="24" fillId="9" borderId="31" xfId="1" applyFont="1" applyFill="1" applyBorder="1" applyAlignment="1" applyProtection="1">
      <alignment horizontal="center" vertical="center"/>
    </xf>
    <xf numFmtId="0" fontId="24" fillId="9" borderId="22" xfId="1" applyFont="1" applyFill="1" applyBorder="1" applyAlignment="1" applyProtection="1">
      <alignment horizontal="center" vertical="center"/>
    </xf>
    <xf numFmtId="0" fontId="24" fillId="9" borderId="32" xfId="1" applyFont="1" applyFill="1" applyBorder="1" applyAlignment="1" applyProtection="1">
      <alignment horizontal="center" vertical="center"/>
    </xf>
    <xf numFmtId="0" fontId="24" fillId="9" borderId="33" xfId="1" applyFont="1" applyFill="1" applyBorder="1" applyAlignment="1" applyProtection="1">
      <alignment horizontal="center" vertical="center"/>
    </xf>
    <xf numFmtId="0" fontId="43" fillId="11" borderId="27" xfId="1" applyFont="1" applyFill="1" applyBorder="1" applyAlignment="1" applyProtection="1">
      <alignment horizontal="center" vertical="center" wrapText="1"/>
    </xf>
    <xf numFmtId="0" fontId="43" fillId="11" borderId="28" xfId="1" applyFont="1" applyFill="1" applyBorder="1" applyAlignment="1" applyProtection="1">
      <alignment horizontal="center" vertical="center" wrapText="1"/>
    </xf>
    <xf numFmtId="0" fontId="43" fillId="11" borderId="29" xfId="1" applyFont="1" applyFill="1" applyBorder="1" applyAlignment="1" applyProtection="1">
      <alignment horizontal="center" vertical="center" wrapText="1"/>
    </xf>
    <xf numFmtId="0" fontId="43" fillId="11" borderId="18" xfId="1" applyFont="1" applyFill="1" applyBorder="1" applyAlignment="1" applyProtection="1">
      <alignment horizontal="center" vertical="center" wrapText="1"/>
    </xf>
    <xf numFmtId="0" fontId="43" fillId="11" borderId="20" xfId="1" applyFont="1" applyFill="1" applyBorder="1" applyAlignment="1" applyProtection="1">
      <alignment horizontal="center" vertical="center" wrapText="1"/>
    </xf>
    <xf numFmtId="0" fontId="43" fillId="11" borderId="19" xfId="1" applyFont="1" applyFill="1" applyBorder="1" applyAlignment="1" applyProtection="1">
      <alignment horizontal="center" vertical="center" wrapText="1"/>
    </xf>
    <xf numFmtId="0" fontId="24" fillId="9" borderId="21" xfId="1" applyFont="1" applyFill="1" applyBorder="1" applyAlignment="1" applyProtection="1">
      <alignment horizontal="center" vertical="center" wrapText="1" shrinkToFit="1"/>
    </xf>
    <xf numFmtId="0" fontId="24" fillId="9" borderId="30" xfId="1" applyFont="1" applyFill="1" applyBorder="1" applyAlignment="1" applyProtection="1">
      <alignment horizontal="center" vertical="center" wrapText="1" shrinkToFit="1"/>
    </xf>
    <xf numFmtId="0" fontId="24" fillId="9" borderId="31" xfId="1" applyFont="1" applyFill="1" applyBorder="1" applyAlignment="1" applyProtection="1">
      <alignment horizontal="center" vertical="center" wrapText="1" shrinkToFit="1"/>
    </xf>
    <xf numFmtId="0" fontId="24" fillId="9" borderId="22" xfId="1" applyFont="1" applyFill="1" applyBorder="1" applyAlignment="1" applyProtection="1">
      <alignment horizontal="center" vertical="center" wrapText="1" shrinkToFit="1"/>
    </xf>
    <xf numFmtId="0" fontId="24" fillId="9" borderId="32" xfId="1" applyFont="1" applyFill="1" applyBorder="1" applyAlignment="1" applyProtection="1">
      <alignment horizontal="center" vertical="center" wrapText="1" shrinkToFit="1"/>
    </xf>
    <xf numFmtId="0" fontId="24" fillId="9" borderId="33" xfId="1" applyFont="1" applyFill="1" applyBorder="1" applyAlignment="1" applyProtection="1">
      <alignment horizontal="center" vertical="center" wrapText="1" shrinkToFit="1"/>
    </xf>
    <xf numFmtId="0" fontId="24" fillId="9" borderId="21" xfId="1" applyFont="1" applyFill="1" applyBorder="1" applyAlignment="1" applyProtection="1">
      <alignment horizontal="center" vertical="center" wrapText="1"/>
    </xf>
    <xf numFmtId="0" fontId="24" fillId="9" borderId="30" xfId="1" applyFont="1" applyFill="1" applyBorder="1" applyAlignment="1" applyProtection="1">
      <alignment horizontal="center" vertical="center" wrapText="1"/>
    </xf>
    <xf numFmtId="0" fontId="24" fillId="9" borderId="31" xfId="1" applyFont="1" applyFill="1" applyBorder="1" applyAlignment="1" applyProtection="1">
      <alignment horizontal="center" vertical="center" wrapText="1"/>
    </xf>
    <xf numFmtId="0" fontId="24" fillId="9" borderId="22" xfId="1" applyFont="1" applyFill="1" applyBorder="1" applyAlignment="1" applyProtection="1">
      <alignment horizontal="center" vertical="center" wrapText="1"/>
    </xf>
    <xf numFmtId="0" fontId="24" fillId="9" borderId="32" xfId="1" applyFont="1" applyFill="1" applyBorder="1" applyAlignment="1" applyProtection="1">
      <alignment horizontal="center" vertical="center" wrapText="1"/>
    </xf>
    <xf numFmtId="0" fontId="24" fillId="9" borderId="3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65" fillId="24" borderId="62" xfId="0" applyFont="1" applyFill="1" applyBorder="1" applyAlignment="1">
      <alignment horizontal="center" vertical="center"/>
    </xf>
    <xf numFmtId="0" fontId="65" fillId="24" borderId="63" xfId="0" applyFont="1" applyFill="1" applyBorder="1" applyAlignment="1">
      <alignment horizontal="center" vertical="center"/>
    </xf>
    <xf numFmtId="0" fontId="65" fillId="24" borderId="64" xfId="0" applyFont="1" applyFill="1" applyBorder="1" applyAlignment="1">
      <alignment horizontal="center" vertical="center"/>
    </xf>
    <xf numFmtId="14" fontId="3" fillId="2" borderId="37" xfId="0" applyNumberFormat="1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66" fillId="26" borderId="65" xfId="0" applyFont="1" applyFill="1" applyBorder="1" applyAlignment="1">
      <alignment horizontal="left"/>
    </xf>
    <xf numFmtId="0" fontId="66" fillId="26" borderId="0" xfId="0" applyFont="1" applyFill="1" applyAlignment="1">
      <alignment horizontal="left"/>
    </xf>
    <xf numFmtId="0" fontId="66" fillId="26" borderId="66" xfId="0" applyFont="1" applyFill="1" applyBorder="1" applyAlignment="1">
      <alignment horizontal="left"/>
    </xf>
    <xf numFmtId="0" fontId="66" fillId="26" borderId="60" xfId="0" applyFont="1" applyFill="1" applyBorder="1" applyAlignment="1">
      <alignment horizontal="left"/>
    </xf>
    <xf numFmtId="14" fontId="3" fillId="2" borderId="67" xfId="0" applyNumberFormat="1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33" fillId="4" borderId="27" xfId="0" applyFont="1" applyFill="1" applyBorder="1" applyAlignment="1">
      <alignment horizontal="center" vertical="center" wrapText="1" shrinkToFit="1"/>
    </xf>
    <xf numFmtId="0" fontId="33" fillId="4" borderId="28" xfId="0" applyFont="1" applyFill="1" applyBorder="1" applyAlignment="1">
      <alignment horizontal="center" vertical="center" wrapText="1" shrinkToFit="1"/>
    </xf>
    <xf numFmtId="0" fontId="33" fillId="4" borderId="47" xfId="0" applyFont="1" applyFill="1" applyBorder="1" applyAlignment="1">
      <alignment horizontal="center" vertical="center" wrapText="1" shrinkToFit="1"/>
    </xf>
    <xf numFmtId="0" fontId="33" fillId="4" borderId="18" xfId="0" applyFont="1" applyFill="1" applyBorder="1" applyAlignment="1">
      <alignment horizontal="center" vertical="center" wrapText="1" shrinkToFit="1"/>
    </xf>
    <xf numFmtId="0" fontId="33" fillId="4" borderId="20" xfId="0" applyFont="1" applyFill="1" applyBorder="1" applyAlignment="1">
      <alignment horizontal="center" vertical="center" wrapText="1" shrinkToFit="1"/>
    </xf>
    <xf numFmtId="0" fontId="33" fillId="4" borderId="48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13" fillId="16" borderId="3" xfId="0" applyFont="1" applyFill="1" applyBorder="1" applyAlignment="1">
      <alignment horizontal="center" vertical="center" wrapText="1" shrinkToFit="1"/>
    </xf>
    <xf numFmtId="0" fontId="13" fillId="16" borderId="6" xfId="0" applyFont="1" applyFill="1" applyBorder="1" applyAlignment="1">
      <alignment horizontal="center" vertical="center" wrapText="1" shrinkToFit="1"/>
    </xf>
    <xf numFmtId="0" fontId="13" fillId="16" borderId="5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7" fillId="17" borderId="21" xfId="0" applyFont="1" applyFill="1" applyBorder="1" applyAlignment="1">
      <alignment horizontal="center" vertical="center" wrapText="1" shrinkToFit="1"/>
    </xf>
    <xf numFmtId="0" fontId="47" fillId="17" borderId="30" xfId="0" applyFont="1" applyFill="1" applyBorder="1" applyAlignment="1">
      <alignment horizontal="center" vertical="center" wrapText="1" shrinkToFit="1"/>
    </xf>
    <xf numFmtId="0" fontId="47" fillId="17" borderId="31" xfId="0" applyFont="1" applyFill="1" applyBorder="1" applyAlignment="1">
      <alignment horizontal="center" vertical="center" wrapText="1" shrinkToFit="1"/>
    </xf>
    <xf numFmtId="0" fontId="47" fillId="17" borderId="22" xfId="0" applyFont="1" applyFill="1" applyBorder="1" applyAlignment="1">
      <alignment horizontal="center" vertical="center" wrapText="1" shrinkToFit="1"/>
    </xf>
    <xf numFmtId="0" fontId="47" fillId="17" borderId="32" xfId="0" applyFont="1" applyFill="1" applyBorder="1" applyAlignment="1">
      <alignment horizontal="center" vertical="center" wrapText="1" shrinkToFit="1"/>
    </xf>
    <xf numFmtId="0" fontId="47" fillId="17" borderId="33" xfId="0" applyFont="1" applyFill="1" applyBorder="1" applyAlignment="1">
      <alignment horizontal="center" vertical="center" wrapText="1" shrinkToFit="1"/>
    </xf>
    <xf numFmtId="0" fontId="11" fillId="10" borderId="2" xfId="0" applyFont="1" applyFill="1" applyBorder="1" applyAlignment="1">
      <alignment horizontal="center" vertical="center" wrapText="1" shrinkToFit="1"/>
    </xf>
    <xf numFmtId="0" fontId="13" fillId="16" borderId="38" xfId="0" applyFont="1" applyFill="1" applyBorder="1" applyAlignment="1">
      <alignment horizontal="center" vertical="center" wrapText="1" shrinkToFit="1"/>
    </xf>
    <xf numFmtId="0" fontId="13" fillId="16" borderId="39" xfId="0" applyFont="1" applyFill="1" applyBorder="1" applyAlignment="1">
      <alignment horizontal="center" vertical="center" wrapText="1" shrinkToFit="1"/>
    </xf>
    <xf numFmtId="0" fontId="13" fillId="16" borderId="40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47" fillId="17" borderId="41" xfId="0" applyFont="1" applyFill="1" applyBorder="1" applyAlignment="1">
      <alignment horizontal="center" vertical="center" wrapText="1" shrinkToFit="1"/>
    </xf>
    <xf numFmtId="0" fontId="47" fillId="17" borderId="42" xfId="0" applyFont="1" applyFill="1" applyBorder="1" applyAlignment="1">
      <alignment horizontal="center" vertical="center" wrapText="1" shrinkToFit="1"/>
    </xf>
    <xf numFmtId="0" fontId="47" fillId="17" borderId="43" xfId="0" applyFont="1" applyFill="1" applyBorder="1" applyAlignment="1">
      <alignment horizontal="center" vertical="center" wrapText="1" shrinkToFit="1"/>
    </xf>
    <xf numFmtId="0" fontId="47" fillId="17" borderId="44" xfId="0" applyFont="1" applyFill="1" applyBorder="1" applyAlignment="1">
      <alignment horizontal="center" vertical="center" wrapText="1" shrinkToFit="1"/>
    </xf>
    <xf numFmtId="0" fontId="47" fillId="17" borderId="45" xfId="0" applyFont="1" applyFill="1" applyBorder="1" applyAlignment="1">
      <alignment horizontal="center" vertical="center" wrapText="1" shrinkToFit="1"/>
    </xf>
    <xf numFmtId="0" fontId="47" fillId="17" borderId="46" xfId="0" applyFont="1" applyFill="1" applyBorder="1" applyAlignment="1">
      <alignment horizontal="center" vertical="center" wrapText="1" shrinkToFit="1"/>
    </xf>
    <xf numFmtId="0" fontId="16" fillId="6" borderId="4" xfId="0" applyFont="1" applyFill="1" applyBorder="1" applyAlignment="1">
      <alignment horizontal="center" vertical="center" shrinkToFit="1"/>
    </xf>
    <xf numFmtId="0" fontId="16" fillId="6" borderId="34" xfId="0" applyFont="1" applyFill="1" applyBorder="1" applyAlignment="1">
      <alignment horizontal="center" vertical="center" shrinkToFit="1"/>
    </xf>
    <xf numFmtId="0" fontId="16" fillId="6" borderId="24" xfId="0" applyFont="1" applyFill="1" applyBorder="1" applyAlignment="1">
      <alignment horizontal="center" vertical="center" shrinkToFit="1"/>
    </xf>
    <xf numFmtId="14" fontId="6" fillId="6" borderId="4" xfId="0" applyNumberFormat="1" applyFont="1" applyFill="1" applyBorder="1" applyAlignment="1">
      <alignment horizontal="center" vertical="center" shrinkToFit="1"/>
    </xf>
    <xf numFmtId="14" fontId="6" fillId="6" borderId="24" xfId="0" applyNumberFormat="1" applyFont="1" applyFill="1" applyBorder="1" applyAlignment="1">
      <alignment horizontal="center" vertical="center" shrinkToFit="1"/>
    </xf>
    <xf numFmtId="0" fontId="34" fillId="18" borderId="1" xfId="0" applyFont="1" applyFill="1" applyBorder="1" applyAlignment="1">
      <alignment horizontal="center" vertical="center" shrinkToFit="1"/>
    </xf>
    <xf numFmtId="14" fontId="6" fillId="18" borderId="1" xfId="0" applyNumberFormat="1" applyFont="1" applyFill="1" applyBorder="1" applyAlignment="1">
      <alignment horizontal="center" vertical="center" shrinkToFit="1"/>
    </xf>
    <xf numFmtId="0" fontId="29" fillId="18" borderId="4" xfId="0" applyFont="1" applyFill="1" applyBorder="1" applyAlignment="1">
      <alignment horizontal="center" vertical="center" wrapText="1"/>
    </xf>
    <xf numFmtId="0" fontId="29" fillId="18" borderId="34" xfId="0" applyFont="1" applyFill="1" applyBorder="1" applyAlignment="1">
      <alignment horizontal="center" vertical="center" wrapText="1"/>
    </xf>
    <xf numFmtId="0" fontId="29" fillId="18" borderId="24" xfId="0" applyFont="1" applyFill="1" applyBorder="1" applyAlignment="1">
      <alignment horizontal="center" vertical="center" wrapText="1"/>
    </xf>
    <xf numFmtId="49" fontId="26" fillId="8" borderId="4" xfId="0" applyNumberFormat="1" applyFont="1" applyFill="1" applyBorder="1" applyAlignment="1">
      <alignment horizontal="left" vertical="center" shrinkToFit="1"/>
    </xf>
    <xf numFmtId="49" fontId="26" fillId="8" borderId="34" xfId="0" applyNumberFormat="1" applyFont="1" applyFill="1" applyBorder="1" applyAlignment="1">
      <alignment horizontal="left" vertical="center" shrinkToFit="1"/>
    </xf>
    <xf numFmtId="49" fontId="26" fillId="8" borderId="24" xfId="0" applyNumberFormat="1" applyFont="1" applyFill="1" applyBorder="1" applyAlignment="1">
      <alignment horizontal="left" vertical="center" shrinkToFit="1"/>
    </xf>
    <xf numFmtId="49" fontId="26" fillId="8" borderId="1" xfId="0" applyNumberFormat="1" applyFont="1" applyFill="1" applyBorder="1" applyAlignment="1">
      <alignment horizontal="left" vertical="center" shrinkToFit="1"/>
    </xf>
    <xf numFmtId="2" fontId="1" fillId="2" borderId="5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wrapText="1"/>
    </xf>
    <xf numFmtId="0" fontId="0" fillId="2" borderId="9" xfId="0" applyFill="1" applyBorder="1"/>
    <xf numFmtId="0" fontId="16" fillId="2" borderId="0" xfId="0" applyFont="1" applyFill="1" applyAlignment="1">
      <alignment horizontal="center" wrapText="1"/>
    </xf>
    <xf numFmtId="0" fontId="20" fillId="7" borderId="49" xfId="0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50" xfId="0" applyFont="1" applyFill="1" applyBorder="1" applyAlignment="1" applyProtection="1">
      <alignment horizontal="center" vertical="center" wrapText="1"/>
      <protection locked="0"/>
    </xf>
    <xf numFmtId="2" fontId="60" fillId="21" borderId="0" xfId="0" applyNumberFormat="1" applyFont="1" applyFill="1" applyAlignment="1">
      <alignment horizontal="center" vertical="center" wrapText="1"/>
    </xf>
    <xf numFmtId="0" fontId="60" fillId="21" borderId="0" xfId="0" applyFont="1" applyFill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textRotation="90" wrapText="1" shrinkToFit="1"/>
    </xf>
    <xf numFmtId="0" fontId="15" fillId="5" borderId="5" xfId="0" applyFont="1" applyFill="1" applyBorder="1" applyAlignment="1">
      <alignment horizontal="center" vertical="center" textRotation="90" wrapText="1" shrinkToFi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26" fillId="4" borderId="21" xfId="0" applyNumberFormat="1" applyFont="1" applyFill="1" applyBorder="1" applyAlignment="1">
      <alignment horizontal="center" vertical="center" wrapText="1"/>
    </xf>
    <xf numFmtId="2" fontId="26" fillId="4" borderId="30" xfId="0" applyNumberFormat="1" applyFont="1" applyFill="1" applyBorder="1" applyAlignment="1">
      <alignment horizontal="center" vertical="center" wrapText="1"/>
    </xf>
    <xf numFmtId="2" fontId="26" fillId="4" borderId="31" xfId="0" applyNumberFormat="1" applyFont="1" applyFill="1" applyBorder="1" applyAlignment="1">
      <alignment horizontal="center" vertical="center" wrapText="1"/>
    </xf>
    <xf numFmtId="2" fontId="26" fillId="4" borderId="23" xfId="0" applyNumberFormat="1" applyFont="1" applyFill="1" applyBorder="1" applyAlignment="1">
      <alignment horizontal="center" vertical="center" wrapText="1"/>
    </xf>
    <xf numFmtId="2" fontId="26" fillId="4" borderId="0" xfId="0" applyNumberFormat="1" applyFont="1" applyFill="1" applyAlignment="1">
      <alignment horizontal="center" vertical="center" wrapText="1"/>
    </xf>
    <xf numFmtId="2" fontId="26" fillId="4" borderId="36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shrinkToFit="1"/>
    </xf>
    <xf numFmtId="0" fontId="30" fillId="7" borderId="49" xfId="0" applyFont="1" applyFill="1" applyBorder="1" applyAlignment="1">
      <alignment horizontal="center" vertical="center" shrinkToFit="1"/>
    </xf>
    <xf numFmtId="0" fontId="30" fillId="7" borderId="0" xfId="0" applyFont="1" applyFill="1" applyAlignment="1">
      <alignment horizontal="center" vertical="center" shrinkToFit="1"/>
    </xf>
    <xf numFmtId="0" fontId="30" fillId="7" borderId="50" xfId="0" applyFont="1" applyFill="1" applyBorder="1" applyAlignment="1">
      <alignment horizontal="center" vertical="center" shrinkToFit="1"/>
    </xf>
    <xf numFmtId="0" fontId="30" fillId="7" borderId="1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6" xfId="0" applyNumberFormat="1" applyFont="1" applyFill="1" applyBorder="1" applyAlignment="1">
      <alignment horizontal="center" textRotation="90" wrapText="1"/>
    </xf>
    <xf numFmtId="0" fontId="31" fillId="7" borderId="49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31" fillId="7" borderId="50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wrapText="1"/>
    </xf>
    <xf numFmtId="0" fontId="21" fillId="7" borderId="28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31" fillId="7" borderId="49" xfId="0" applyFont="1" applyFill="1" applyBorder="1" applyAlignment="1">
      <alignment horizontal="center" vertical="center" wrapText="1" shrinkToFit="1"/>
    </xf>
    <xf numFmtId="0" fontId="31" fillId="7" borderId="0" xfId="0" applyFont="1" applyFill="1" applyAlignment="1">
      <alignment horizontal="center" vertical="center" wrapText="1" shrinkToFit="1"/>
    </xf>
    <xf numFmtId="0" fontId="31" fillId="7" borderId="50" xfId="0" applyFont="1" applyFill="1" applyBorder="1" applyAlignment="1">
      <alignment horizontal="center" vertical="center" wrapText="1" shrinkToFit="1"/>
    </xf>
    <xf numFmtId="0" fontId="31" fillId="7" borderId="18" xfId="0" applyFont="1" applyFill="1" applyBorder="1" applyAlignment="1">
      <alignment horizontal="center" vertical="center" wrapText="1" shrinkToFit="1"/>
    </xf>
    <xf numFmtId="0" fontId="31" fillId="7" borderId="20" xfId="0" applyFont="1" applyFill="1" applyBorder="1" applyAlignment="1">
      <alignment horizontal="center" vertical="center" wrapText="1" shrinkToFit="1"/>
    </xf>
    <xf numFmtId="0" fontId="31" fillId="7" borderId="19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2" fontId="16" fillId="2" borderId="49" xfId="0" applyNumberFormat="1" applyFont="1" applyFill="1" applyBorder="1" applyAlignment="1">
      <alignment wrapText="1"/>
    </xf>
    <xf numFmtId="2" fontId="16" fillId="2" borderId="0" xfId="0" applyNumberFormat="1" applyFont="1" applyFill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vertical="center" wrapText="1" shrinkToFit="1"/>
    </xf>
    <xf numFmtId="14" fontId="6" fillId="18" borderId="52" xfId="0" applyNumberFormat="1" applyFont="1" applyFill="1" applyBorder="1" applyAlignment="1">
      <alignment horizontal="center" vertical="center" shrinkToFit="1"/>
    </xf>
    <xf numFmtId="14" fontId="6" fillId="18" borderId="53" xfId="0" applyNumberFormat="1" applyFont="1" applyFill="1" applyBorder="1" applyAlignment="1">
      <alignment horizontal="center" vertical="center" shrinkToFit="1"/>
    </xf>
    <xf numFmtId="14" fontId="6" fillId="18" borderId="54" xfId="0" applyNumberFormat="1" applyFont="1" applyFill="1" applyBorder="1" applyAlignment="1">
      <alignment horizontal="center" vertical="center" shrinkToFit="1"/>
    </xf>
    <xf numFmtId="14" fontId="6" fillId="18" borderId="55" xfId="0" applyNumberFormat="1" applyFont="1" applyFill="1" applyBorder="1" applyAlignment="1">
      <alignment horizontal="center" vertical="center" shrinkToFit="1"/>
    </xf>
    <xf numFmtId="14" fontId="6" fillId="18" borderId="56" xfId="0" applyNumberFormat="1" applyFont="1" applyFill="1" applyBorder="1" applyAlignment="1">
      <alignment horizontal="center" vertical="center" shrinkToFit="1"/>
    </xf>
    <xf numFmtId="14" fontId="6" fillId="18" borderId="57" xfId="0" applyNumberFormat="1" applyFont="1" applyFill="1" applyBorder="1" applyAlignment="1">
      <alignment horizontal="center" vertical="center" shrinkToFit="1"/>
    </xf>
    <xf numFmtId="0" fontId="34" fillId="18" borderId="4" xfId="0" applyFont="1" applyFill="1" applyBorder="1" applyAlignment="1">
      <alignment horizontal="center" vertical="center" shrinkToFit="1"/>
    </xf>
    <xf numFmtId="14" fontId="6" fillId="6" borderId="18" xfId="0" applyNumberFormat="1" applyFont="1" applyFill="1" applyBorder="1" applyAlignment="1">
      <alignment horizontal="center" vertical="center" shrinkToFit="1"/>
    </xf>
    <xf numFmtId="14" fontId="6" fillId="6" borderId="19" xfId="0" applyNumberFormat="1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wrapText="1" shrinkToFit="1"/>
    </xf>
    <xf numFmtId="0" fontId="15" fillId="5" borderId="24" xfId="0" applyFont="1" applyFill="1" applyBorder="1" applyAlignment="1">
      <alignment horizontal="center" vertical="center" wrapText="1" shrinkToFit="1"/>
    </xf>
    <xf numFmtId="2" fontId="26" fillId="2" borderId="7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textRotation="90" wrapText="1"/>
    </xf>
    <xf numFmtId="2" fontId="26" fillId="2" borderId="31" xfId="0" applyNumberFormat="1" applyFont="1" applyFill="1" applyBorder="1" applyAlignment="1">
      <alignment horizontal="center" textRotation="90" wrapText="1"/>
    </xf>
    <xf numFmtId="2" fontId="26" fillId="2" borderId="36" xfId="0" applyNumberFormat="1" applyFont="1" applyFill="1" applyBorder="1" applyAlignment="1">
      <alignment horizontal="center" textRotation="90" wrapText="1"/>
    </xf>
    <xf numFmtId="2" fontId="1" fillId="2" borderId="8" xfId="0" applyNumberFormat="1" applyFont="1" applyFill="1" applyBorder="1" applyAlignment="1">
      <alignment horizontal="center" wrapText="1"/>
    </xf>
    <xf numFmtId="0" fontId="23" fillId="7" borderId="27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38" fillId="7" borderId="49" xfId="0" applyFont="1" applyFill="1" applyBorder="1" applyAlignment="1">
      <alignment horizontal="center" vertical="center" wrapText="1"/>
    </xf>
    <xf numFmtId="0" fontId="38" fillId="7" borderId="50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50" xfId="0" applyFont="1" applyFill="1" applyBorder="1" applyAlignment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23" fillId="7" borderId="28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/>
    </xf>
    <xf numFmtId="0" fontId="16" fillId="2" borderId="49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9" fillId="2" borderId="21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shrinkToFit="1"/>
    </xf>
    <xf numFmtId="0" fontId="40" fillId="2" borderId="32" xfId="0" applyFont="1" applyFill="1" applyBorder="1" applyAlignment="1">
      <alignment horizontal="center" vertical="center" shrinkToFit="1"/>
    </xf>
    <xf numFmtId="0" fontId="40" fillId="2" borderId="33" xfId="0" applyFont="1" applyFill="1" applyBorder="1" applyAlignment="1">
      <alignment horizontal="center" vertical="center" shrinkToFit="1"/>
    </xf>
    <xf numFmtId="0" fontId="41" fillId="0" borderId="4" xfId="0" applyFont="1" applyBorder="1" applyAlignment="1">
      <alignment horizontal="left" vertical="center" shrinkToFit="1"/>
    </xf>
    <xf numFmtId="0" fontId="41" fillId="0" borderId="34" xfId="0" applyFont="1" applyBorder="1" applyAlignment="1">
      <alignment horizontal="left" vertical="center" shrinkToFi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</cellXfs>
  <cellStyles count="2">
    <cellStyle name="Köprü" xfId="1" builtinId="8"/>
    <cellStyle name="Normal" xfId="0" builtinId="0"/>
  </cellStyles>
  <dxfs count="43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7897073614"/>
          <c:y val="3.8793315392537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'1.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5-4925-A092-6BF2397F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09503"/>
        <c:axId val="1"/>
      </c:barChart>
      <c:catAx>
        <c:axId val="764309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315315016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52760335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4309503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399"/>
          <c:y val="4.9504879851183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6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89-4615-9879-B22A12C2DA0F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89-4615-9879-B22A12C2DA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9-4615-9879-B22A12C2DA0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89-4615-9879-B22A12C2D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1789-4615-9879-B22A12C2DA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Sınav'!$J$91:$J$92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789-4615-9879-B22A12C2DA0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89-4615-9879-B22A12C2DA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89-4615-9879-B22A12C2DA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Sınav'!$K$91:$K$92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1789-4615-9879-B22A12C2D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62"/>
          <c:y val="0.28712891471090385"/>
          <c:w val="0.12779601609359958"/>
          <c:h val="0.43564355426445478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C-42B4-AEEB-A303445DF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223775"/>
        <c:axId val="1"/>
      </c:barChart>
      <c:catAx>
        <c:axId val="765223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5223775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B2-4287-ABD3-3E6204DE333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B2-4287-ABD3-3E6204DE333B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B2-4287-ABD3-3E6204DE333B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B2-4287-ABD3-3E6204DE333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B2-4287-ABD3-3E6204DE333B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2-4287-ABD3-3E6204DE33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2-4287-ABD3-3E6204DE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94"/>
          <c:y val="0.13917548185264722"/>
          <c:w val="0.32247581552305959"/>
          <c:h val="0.7216495665314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33"/>
          <c:y val="9.4340202069833901E-2"/>
          <c:w val="0.76978417266187105"/>
          <c:h val="0.5974879464422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'D. Sonu'!$D$51:$D$55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Sonu'!$E$51:$E$55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0-43F4-BB2F-45745839E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221279"/>
        <c:axId val="1"/>
      </c:barChart>
      <c:catAx>
        <c:axId val="765221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77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5221279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8928629472917312"/>
          <c:y val="5.2631233595800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3"/>
          <c:y val="0.21052631578947376"/>
          <c:w val="0.20714321837196292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83-4A0B-AFD9-91FB93DBEA5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83-4A0B-AFD9-91FB93DBEA5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'D. Sonu'!$H$63:$H$64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83-4A0B-AFD9-91FB93DB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714396465566356"/>
          <c:y val="0.27368438320209976"/>
          <c:w val="0.14285762322414319"/>
          <c:h val="0.4631583552055993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6"/>
          <c:y val="0.29559929981881289"/>
          <c:w val="0.25337837837837851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699-4F44-9AA0-F9AB5F8E1F4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99-4F44-9AA0-F9AB5F8E1F4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99-4F44-9AA0-F9AB5F8E1F4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99-4F44-9AA0-F9AB5F8E1F4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99-4F44-9AA0-F9AB5F8E1F4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9-4F44-9AA0-F9AB5F8E1F4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Sonu'!$D$51:$D$56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Sonu'!$E$51:$E$55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9-4F44-9AA0-F9AB5F8E1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28E-2"/>
          <c:w val="0.33445936207126647"/>
          <c:h val="0.88050842701266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399"/>
          <c:y val="4.9504879851183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6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38A-4934-B111-9A65DD013F4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8A-4934-B111-9A65DD013F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A-4934-B111-9A65DD013F4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8A-4934-B111-9A65DD013F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738A-4934-B111-9A65DD013F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Sınav'!$J$91:$J$92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738A-4934-B111-9A65DD013F4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8A-4934-B111-9A65DD013F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8A-4934-B111-9A65DD013F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Sınav'!$K$91:$K$92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738A-4934-B111-9A65DD01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62"/>
          <c:y val="0.28712891471090385"/>
          <c:w val="0.12779601609359958"/>
          <c:h val="0.43564355426445478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6-4705-BB36-1D103D9F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14495"/>
        <c:axId val="1"/>
      </c:barChart>
      <c:catAx>
        <c:axId val="764314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4314495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63-4B23-8DF6-A1C1F66F7B1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63-4B23-8DF6-A1C1F66F7B1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63-4B23-8DF6-A1C1F66F7B19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63-4B23-8DF6-A1C1F66F7B1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63-4B23-8DF6-A1C1F66F7B19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3-4B23-8DF6-A1C1F66F7B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63-4B23-8DF6-A1C1F66F7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94"/>
          <c:y val="0.13917548185264722"/>
          <c:w val="0.32247581552305959"/>
          <c:h val="0.7216495665314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'2.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E-4410-AE47-EFFE7633B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11999"/>
        <c:axId val="1"/>
      </c:barChart>
      <c:catAx>
        <c:axId val="764311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4311999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399"/>
          <c:y val="4.9504879851183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6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73-4D3C-A939-A8B4B20F5BB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73-4D3C-A939-A8B4B20F5B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3-4D3C-A939-A8B4B20F5B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73-4D3C-A939-A8B4B20F5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5E73-4D3C-A939-A8B4B20F5B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Sınav'!$J$91:$J$92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E73-4D3C-A939-A8B4B20F5BB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73-4D3C-A939-A8B4B20F5B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73-4D3C-A939-A8B4B20F5B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Sınav'!$K$91:$K$92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5E73-4D3C-A939-A8B4B20F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62"/>
          <c:y val="0.28712891471090385"/>
          <c:w val="0.12779601609359958"/>
          <c:h val="0.43564355426445478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3-44CE-91BC-E80EEFC5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10335"/>
        <c:axId val="1"/>
      </c:barChart>
      <c:catAx>
        <c:axId val="764310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4310335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815-4F67-A335-936E4837EFC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15-4F67-A335-936E4837EFC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15-4F67-A335-936E4837EFC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15-4F67-A335-936E4837EFC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15-4F67-A335-936E4837EFC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5-4F67-A335-936E4837EFC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15-4F67-A335-936E4837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94"/>
          <c:y val="0.13917548185264722"/>
          <c:w val="0.32247581552305959"/>
          <c:h val="0.7216495665314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3. SINAV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'3.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23E-8E9C-66AD06D3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224607"/>
        <c:axId val="1"/>
      </c:barChart>
      <c:catAx>
        <c:axId val="765224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65224607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22547" name="Picture 67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161925</xdr:rowOff>
    </xdr:from>
    <xdr:to>
      <xdr:col>11</xdr:col>
      <xdr:colOff>323850</xdr:colOff>
      <xdr:row>3</xdr:row>
      <xdr:rowOff>161925</xdr:rowOff>
    </xdr:to>
    <xdr:pic>
      <xdr:nvPicPr>
        <xdr:cNvPr id="23571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3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619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19050</xdr:rowOff>
    </xdr:from>
    <xdr:to>
      <xdr:col>9</xdr:col>
      <xdr:colOff>76200</xdr:colOff>
      <xdr:row>3</xdr:row>
      <xdr:rowOff>104775</xdr:rowOff>
    </xdr:to>
    <xdr:pic>
      <xdr:nvPicPr>
        <xdr:cNvPr id="24595" name="Picture 4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9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25619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3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26697" name="Chart 1">
          <a:extLst>
            <a:ext uri="{FF2B5EF4-FFF2-40B4-BE49-F238E27FC236}">
              <a16:creationId xmlns:a16="http://schemas.microsoft.com/office/drawing/2014/main" id="{00000000-0008-0000-0500-000049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26698" name="Chart 5">
          <a:extLst>
            <a:ext uri="{FF2B5EF4-FFF2-40B4-BE49-F238E27FC236}">
              <a16:creationId xmlns:a16="http://schemas.microsoft.com/office/drawing/2014/main" id="{00000000-0008-0000-0500-00004A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26699" name="Chart 11">
          <a:extLst>
            <a:ext uri="{FF2B5EF4-FFF2-40B4-BE49-F238E27FC236}">
              <a16:creationId xmlns:a16="http://schemas.microsoft.com/office/drawing/2014/main" id="{00000000-0008-0000-0500-00004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26700" name="Chart 12">
          <a:extLst>
            <a:ext uri="{FF2B5EF4-FFF2-40B4-BE49-F238E27FC236}">
              <a16:creationId xmlns:a16="http://schemas.microsoft.com/office/drawing/2014/main" id="{00000000-0008-0000-0500-00004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31817" name="Chart 1">
          <a:extLst>
            <a:ext uri="{FF2B5EF4-FFF2-40B4-BE49-F238E27FC236}">
              <a16:creationId xmlns:a16="http://schemas.microsoft.com/office/drawing/2014/main" id="{00000000-0008-0000-0600-00004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31818" name="Chart 5">
          <a:extLst>
            <a:ext uri="{FF2B5EF4-FFF2-40B4-BE49-F238E27FC236}">
              <a16:creationId xmlns:a16="http://schemas.microsoft.com/office/drawing/2014/main" id="{00000000-0008-0000-0600-00004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31819" name="Chart 11">
          <a:extLst>
            <a:ext uri="{FF2B5EF4-FFF2-40B4-BE49-F238E27FC236}">
              <a16:creationId xmlns:a16="http://schemas.microsoft.com/office/drawing/2014/main" id="{00000000-0008-0000-0600-00004B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31820" name="Chart 12">
          <a:extLst>
            <a:ext uri="{FF2B5EF4-FFF2-40B4-BE49-F238E27FC236}">
              <a16:creationId xmlns:a16="http://schemas.microsoft.com/office/drawing/2014/main" id="{00000000-0008-0000-0600-00004C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36937" name="Chart 1">
          <a:extLst>
            <a:ext uri="{FF2B5EF4-FFF2-40B4-BE49-F238E27FC236}">
              <a16:creationId xmlns:a16="http://schemas.microsoft.com/office/drawing/2014/main" id="{00000000-0008-0000-0700-000049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36938" name="Chart 5">
          <a:extLst>
            <a:ext uri="{FF2B5EF4-FFF2-40B4-BE49-F238E27FC236}">
              <a16:creationId xmlns:a16="http://schemas.microsoft.com/office/drawing/2014/main" id="{00000000-0008-0000-0700-00004A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36939" name="Chart 11">
          <a:extLst>
            <a:ext uri="{FF2B5EF4-FFF2-40B4-BE49-F238E27FC236}">
              <a16:creationId xmlns:a16="http://schemas.microsoft.com/office/drawing/2014/main" id="{00000000-0008-0000-0700-00004B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36940" name="Chart 12">
          <a:extLst>
            <a:ext uri="{FF2B5EF4-FFF2-40B4-BE49-F238E27FC236}">
              <a16:creationId xmlns:a16="http://schemas.microsoft.com/office/drawing/2014/main" id="{00000000-0008-0000-0700-00004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0</xdr:row>
      <xdr:rowOff>0</xdr:rowOff>
    </xdr:from>
    <xdr:to>
      <xdr:col>21</xdr:col>
      <xdr:colOff>19050</xdr:colOff>
      <xdr:row>3</xdr:row>
      <xdr:rowOff>142875</xdr:rowOff>
    </xdr:to>
    <xdr:pic>
      <xdr:nvPicPr>
        <xdr:cNvPr id="42057" name="Picture 2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49A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50</xdr:row>
      <xdr:rowOff>142875</xdr:rowOff>
    </xdr:from>
    <xdr:to>
      <xdr:col>13</xdr:col>
      <xdr:colOff>190500</xdr:colOff>
      <xdr:row>58</xdr:row>
      <xdr:rowOff>133350</xdr:rowOff>
    </xdr:to>
    <xdr:graphicFrame macro="">
      <xdr:nvGraphicFramePr>
        <xdr:cNvPr id="42058" name="Chart 9">
          <a:extLst>
            <a:ext uri="{FF2B5EF4-FFF2-40B4-BE49-F238E27FC236}">
              <a16:creationId xmlns:a16="http://schemas.microsoft.com/office/drawing/2014/main" id="{00000000-0008-0000-0800-00004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60</xdr:row>
      <xdr:rowOff>19050</xdr:rowOff>
    </xdr:from>
    <xdr:to>
      <xdr:col>13</xdr:col>
      <xdr:colOff>171450</xdr:colOff>
      <xdr:row>64</xdr:row>
      <xdr:rowOff>19050</xdr:rowOff>
    </xdr:to>
    <xdr:graphicFrame macro="">
      <xdr:nvGraphicFramePr>
        <xdr:cNvPr id="42059" name="Chart 10">
          <a:extLst>
            <a:ext uri="{FF2B5EF4-FFF2-40B4-BE49-F238E27FC236}">
              <a16:creationId xmlns:a16="http://schemas.microsoft.com/office/drawing/2014/main" id="{00000000-0008-0000-0800-00004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50</xdr:row>
      <xdr:rowOff>142875</xdr:rowOff>
    </xdr:from>
    <xdr:to>
      <xdr:col>18</xdr:col>
      <xdr:colOff>714375</xdr:colOff>
      <xdr:row>58</xdr:row>
      <xdr:rowOff>133350</xdr:rowOff>
    </xdr:to>
    <xdr:graphicFrame macro="">
      <xdr:nvGraphicFramePr>
        <xdr:cNvPr id="42060" name="Chart 11">
          <a:extLst>
            <a:ext uri="{FF2B5EF4-FFF2-40B4-BE49-F238E27FC236}">
              <a16:creationId xmlns:a16="http://schemas.microsoft.com/office/drawing/2014/main" id="{00000000-0008-0000-0800-00004C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indexed="9"/>
  </sheetPr>
  <dimension ref="A1:Y40"/>
  <sheetViews>
    <sheetView tabSelected="1" zoomScaleNormal="130" workbookViewId="0">
      <selection activeCell="J11" sqref="J11:M12"/>
    </sheetView>
  </sheetViews>
  <sheetFormatPr defaultColWidth="9.1796875" defaultRowHeight="12.5" x14ac:dyDescent="0.25"/>
  <cols>
    <col min="1" max="1" width="10.54296875" style="4" customWidth="1"/>
    <col min="2" max="21" width="4.26953125" style="4" customWidth="1"/>
    <col min="22" max="16384" width="9.1796875" style="4"/>
  </cols>
  <sheetData>
    <row r="1" spans="1:21" ht="13" thickBot="1" x14ac:dyDescent="0.3"/>
    <row r="2" spans="1:21" s="75" customFormat="1" ht="12" customHeight="1" thickTop="1" x14ac:dyDescent="0.25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ht="13.5" customHeight="1" x14ac:dyDescent="0.25">
      <c r="A3" s="2"/>
      <c r="B3" s="79"/>
      <c r="C3" s="218" t="s">
        <v>3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20"/>
      <c r="U3" s="80"/>
    </row>
    <row r="4" spans="1:21" ht="18.75" customHeight="1" x14ac:dyDescent="0.25">
      <c r="A4" s="2"/>
      <c r="B4" s="79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3"/>
      <c r="U4" s="81"/>
    </row>
    <row r="5" spans="1:21" ht="17.25" customHeight="1" thickBot="1" x14ac:dyDescent="0.3">
      <c r="A5" s="2"/>
      <c r="B5" s="82"/>
      <c r="C5" s="239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83"/>
    </row>
    <row r="6" spans="1:21" ht="12" customHeight="1" thickTop="1" thickBot="1" x14ac:dyDescent="0.3">
      <c r="A6" s="2"/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6"/>
    </row>
    <row r="7" spans="1:21" ht="12" customHeight="1" thickTop="1" x14ac:dyDescent="0.25">
      <c r="A7" s="2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9"/>
    </row>
    <row r="8" spans="1:21" ht="12" customHeight="1" x14ac:dyDescent="0.25">
      <c r="A8" s="2"/>
      <c r="B8" s="79"/>
      <c r="C8" s="233" t="s">
        <v>84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5"/>
      <c r="U8" s="81"/>
    </row>
    <row r="9" spans="1:21" ht="24" customHeight="1" x14ac:dyDescent="0.25">
      <c r="A9" s="2"/>
      <c r="B9" s="79"/>
      <c r="C9" s="236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8"/>
      <c r="U9" s="81"/>
    </row>
    <row r="10" spans="1:21" x14ac:dyDescent="0.25">
      <c r="A10" s="2"/>
      <c r="B10" s="79"/>
      <c r="C10" s="84"/>
      <c r="D10" s="84"/>
      <c r="E10" s="84"/>
      <c r="F10" s="90"/>
      <c r="Q10" s="90"/>
      <c r="R10" s="91"/>
      <c r="S10" s="91"/>
      <c r="T10" s="91"/>
      <c r="U10" s="92"/>
    </row>
    <row r="11" spans="1:21" ht="18" customHeight="1" x14ac:dyDescent="0.25">
      <c r="A11" s="2"/>
      <c r="B11" s="79"/>
      <c r="C11" s="194" t="s">
        <v>25</v>
      </c>
      <c r="D11" s="195"/>
      <c r="E11" s="195"/>
      <c r="F11" s="196"/>
      <c r="J11" s="200" t="s">
        <v>5</v>
      </c>
      <c r="K11" s="201"/>
      <c r="L11" s="201"/>
      <c r="M11" s="202"/>
      <c r="Q11" s="247" t="s">
        <v>24</v>
      </c>
      <c r="R11" s="248"/>
      <c r="S11" s="248"/>
      <c r="T11" s="249"/>
      <c r="U11" s="92"/>
    </row>
    <row r="12" spans="1:21" ht="18" customHeight="1" x14ac:dyDescent="0.25">
      <c r="A12" s="2"/>
      <c r="B12" s="79"/>
      <c r="C12" s="197"/>
      <c r="D12" s="198"/>
      <c r="E12" s="198"/>
      <c r="F12" s="199"/>
      <c r="J12" s="203"/>
      <c r="K12" s="204"/>
      <c r="L12" s="204"/>
      <c r="M12" s="205"/>
      <c r="Q12" s="250"/>
      <c r="R12" s="251"/>
      <c r="S12" s="251"/>
      <c r="T12" s="252"/>
      <c r="U12" s="92"/>
    </row>
    <row r="13" spans="1:21" ht="18" customHeight="1" thickBot="1" x14ac:dyDescent="0.3">
      <c r="B13" s="93"/>
      <c r="C13" s="94"/>
      <c r="D13" s="94"/>
      <c r="E13" s="94"/>
      <c r="F13" s="94"/>
      <c r="G13" s="95"/>
      <c r="H13" s="94"/>
      <c r="I13" s="94"/>
      <c r="J13" s="94"/>
      <c r="K13" s="95"/>
      <c r="L13" s="96"/>
      <c r="M13" s="96"/>
      <c r="N13" s="96"/>
      <c r="O13" s="96"/>
      <c r="P13" s="96"/>
      <c r="Q13" s="94"/>
      <c r="R13" s="94"/>
      <c r="S13" s="94"/>
      <c r="T13" s="94"/>
      <c r="U13" s="97"/>
    </row>
    <row r="14" spans="1:21" ht="18" customHeight="1" thickTop="1" thickBot="1" x14ac:dyDescent="0.3">
      <c r="B14" s="90"/>
      <c r="C14" s="98"/>
      <c r="D14" s="98"/>
      <c r="E14" s="98"/>
      <c r="F14" s="98"/>
      <c r="G14" s="90"/>
      <c r="H14" s="98"/>
      <c r="I14" s="98"/>
      <c r="J14" s="98"/>
      <c r="K14" s="90"/>
      <c r="Q14" s="98"/>
      <c r="R14" s="98"/>
      <c r="S14" s="98"/>
      <c r="T14" s="98"/>
      <c r="U14" s="90"/>
    </row>
    <row r="15" spans="1:21" ht="18" customHeight="1" thickTop="1" x14ac:dyDescent="0.25">
      <c r="B15" s="111"/>
      <c r="C15" s="101"/>
      <c r="D15" s="101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01"/>
      <c r="P15" s="101"/>
      <c r="Q15" s="100"/>
      <c r="R15" s="100"/>
      <c r="S15" s="100"/>
      <c r="T15" s="100"/>
      <c r="U15" s="112"/>
    </row>
    <row r="16" spans="1:21" ht="18" customHeight="1" x14ac:dyDescent="0.25">
      <c r="B16" s="79"/>
      <c r="C16" s="206" t="s">
        <v>104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8"/>
      <c r="U16" s="80"/>
    </row>
    <row r="17" spans="1:25" ht="18" customHeight="1" x14ac:dyDescent="0.25">
      <c r="B17" s="79"/>
      <c r="C17" s="209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1"/>
      <c r="U17" s="80"/>
    </row>
    <row r="18" spans="1:25" ht="18" customHeight="1" thickBot="1" x14ac:dyDescent="0.3">
      <c r="B18" s="8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4"/>
    </row>
    <row r="19" spans="1:25" ht="18" customHeight="1" thickTop="1" thickBot="1" x14ac:dyDescent="0.3">
      <c r="B19" s="90"/>
      <c r="C19" s="98"/>
      <c r="D19" s="98"/>
      <c r="E19" s="98"/>
      <c r="F19" s="98"/>
      <c r="G19" s="90"/>
      <c r="H19" s="98"/>
      <c r="I19" s="98"/>
      <c r="J19" s="98"/>
      <c r="K19" s="90"/>
      <c r="Q19" s="98"/>
      <c r="R19" s="98"/>
      <c r="S19" s="98"/>
      <c r="T19" s="98"/>
      <c r="U19" s="90"/>
    </row>
    <row r="20" spans="1:25" ht="18" customHeight="1" thickTop="1" x14ac:dyDescent="0.25">
      <c r="A20" s="2"/>
      <c r="B20" s="87"/>
      <c r="C20" s="99"/>
      <c r="D20" s="99"/>
      <c r="E20" s="99"/>
      <c r="F20" s="99"/>
      <c r="G20" s="100"/>
      <c r="H20" s="100"/>
      <c r="I20" s="100"/>
      <c r="J20" s="100"/>
      <c r="K20" s="100"/>
      <c r="L20" s="101"/>
      <c r="M20" s="101"/>
      <c r="N20" s="101"/>
      <c r="O20" s="101"/>
      <c r="P20" s="101"/>
      <c r="Q20" s="99"/>
      <c r="R20" s="102"/>
      <c r="S20" s="99"/>
      <c r="T20" s="99"/>
      <c r="U20" s="103"/>
    </row>
    <row r="21" spans="1:25" ht="23.25" customHeight="1" x14ac:dyDescent="0.25">
      <c r="A21" s="2"/>
      <c r="B21" s="104"/>
      <c r="C21" s="230" t="s">
        <v>67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2"/>
      <c r="U21" s="105"/>
    </row>
    <row r="22" spans="1:25" ht="15.5" x14ac:dyDescent="0.35">
      <c r="A22" s="2"/>
      <c r="B22" s="106"/>
      <c r="C22" s="107"/>
      <c r="D22" s="107"/>
      <c r="E22" s="107"/>
      <c r="F22" s="90"/>
      <c r="G22" s="108"/>
      <c r="H22" s="108"/>
      <c r="I22" s="108"/>
      <c r="J22" s="90"/>
      <c r="K22" s="109"/>
      <c r="L22" s="90"/>
      <c r="M22" s="90"/>
      <c r="N22" s="90"/>
      <c r="O22" s="90"/>
      <c r="P22" s="90"/>
      <c r="Q22" s="90"/>
      <c r="R22" s="90"/>
      <c r="S22" s="90"/>
      <c r="T22" s="90"/>
      <c r="U22" s="92"/>
    </row>
    <row r="23" spans="1:25" ht="18" customHeight="1" x14ac:dyDescent="0.35">
      <c r="A23" s="2"/>
      <c r="B23" s="106"/>
      <c r="C23" s="259" t="s">
        <v>21</v>
      </c>
      <c r="D23" s="260"/>
      <c r="E23" s="260"/>
      <c r="F23" s="261"/>
      <c r="G23" s="108"/>
      <c r="H23" s="108"/>
      <c r="I23" s="108"/>
      <c r="J23" s="253" t="s">
        <v>22</v>
      </c>
      <c r="K23" s="254"/>
      <c r="L23" s="254"/>
      <c r="M23" s="255"/>
      <c r="N23" s="90"/>
      <c r="O23" s="90"/>
      <c r="P23" s="90"/>
      <c r="Q23" s="241" t="s">
        <v>23</v>
      </c>
      <c r="R23" s="242"/>
      <c r="S23" s="242"/>
      <c r="T23" s="243"/>
      <c r="U23" s="92"/>
    </row>
    <row r="24" spans="1:25" ht="18" customHeight="1" x14ac:dyDescent="0.35">
      <c r="A24" s="2"/>
      <c r="B24" s="106"/>
      <c r="C24" s="262"/>
      <c r="D24" s="263"/>
      <c r="E24" s="263"/>
      <c r="F24" s="264"/>
      <c r="G24" s="108"/>
      <c r="H24" s="108"/>
      <c r="I24" s="108"/>
      <c r="J24" s="256"/>
      <c r="K24" s="257"/>
      <c r="L24" s="257"/>
      <c r="M24" s="258"/>
      <c r="N24" s="90"/>
      <c r="O24" s="90"/>
      <c r="Q24" s="244"/>
      <c r="R24" s="245"/>
      <c r="S24" s="245"/>
      <c r="T24" s="246"/>
      <c r="U24" s="92"/>
    </row>
    <row r="25" spans="1:25" ht="16.5" customHeight="1" thickBot="1" x14ac:dyDescent="0.3">
      <c r="A25" s="2"/>
      <c r="B25" s="110"/>
      <c r="C25" s="96"/>
      <c r="D25" s="96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96"/>
      <c r="P25" s="96"/>
      <c r="Q25" s="95"/>
      <c r="R25" s="95"/>
      <c r="S25" s="95"/>
      <c r="T25" s="95"/>
      <c r="U25" s="97"/>
    </row>
    <row r="26" spans="1:25" ht="16.5" customHeight="1" thickTop="1" thickBot="1" x14ac:dyDescent="0.3">
      <c r="A26" s="2"/>
      <c r="E26" s="90"/>
      <c r="F26" s="90"/>
      <c r="G26" s="90"/>
      <c r="H26" s="90"/>
      <c r="I26" s="90"/>
      <c r="J26" s="90"/>
      <c r="K26" s="90"/>
      <c r="L26" s="90"/>
      <c r="M26" s="90"/>
      <c r="Q26" s="90"/>
      <c r="R26" s="90"/>
      <c r="S26" s="90"/>
      <c r="T26" s="90"/>
      <c r="U26" s="90"/>
    </row>
    <row r="27" spans="1:25" ht="14.25" customHeight="1" thickTop="1" x14ac:dyDescent="0.25">
      <c r="A27" s="2"/>
      <c r="B27" s="111"/>
      <c r="C27" s="101"/>
      <c r="D27" s="101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101"/>
      <c r="P27" s="101"/>
      <c r="Q27" s="100"/>
      <c r="R27" s="100"/>
      <c r="S27" s="100"/>
      <c r="T27" s="100"/>
      <c r="U27" s="112"/>
    </row>
    <row r="28" spans="1:25" ht="12.75" customHeight="1" x14ac:dyDescent="0.25">
      <c r="A28" s="2"/>
      <c r="B28" s="79"/>
      <c r="C28" s="224" t="s">
        <v>66</v>
      </c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80"/>
    </row>
    <row r="29" spans="1:25" ht="12.75" customHeight="1" x14ac:dyDescent="0.25">
      <c r="A29" s="2"/>
      <c r="B29" s="79"/>
      <c r="C29" s="227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9"/>
      <c r="U29" s="80"/>
      <c r="Y29" s="40"/>
    </row>
    <row r="30" spans="1:25" ht="18" customHeight="1" thickBot="1" x14ac:dyDescent="0.3">
      <c r="A30" s="2"/>
      <c r="B30" s="8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</row>
    <row r="31" spans="1:25" ht="13.5" thickTop="1" thickBo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ht="13.5" thickTop="1" x14ac:dyDescent="0.3">
      <c r="A32" s="2"/>
      <c r="B32" s="159" t="s">
        <v>105</v>
      </c>
      <c r="C32" s="156"/>
      <c r="D32" s="156"/>
      <c r="E32" s="212" t="s">
        <v>106</v>
      </c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3"/>
    </row>
    <row r="33" spans="1:21" x14ac:dyDescent="0.25">
      <c r="A33" s="2"/>
      <c r="B33" s="157"/>
      <c r="C33" s="2"/>
      <c r="D33" s="2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5"/>
    </row>
    <row r="34" spans="1:21" x14ac:dyDescent="0.25">
      <c r="A34" s="2"/>
      <c r="B34" s="157"/>
      <c r="C34" s="2"/>
      <c r="D34" s="2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5"/>
    </row>
    <row r="35" spans="1:21" x14ac:dyDescent="0.25">
      <c r="A35" s="2"/>
      <c r="B35" s="158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5"/>
    </row>
    <row r="36" spans="1:21" x14ac:dyDescent="0.25">
      <c r="A36" s="2"/>
      <c r="B36" s="157"/>
      <c r="C36" s="2"/>
      <c r="D36" s="2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5"/>
    </row>
    <row r="37" spans="1:21" x14ac:dyDescent="0.25">
      <c r="A37" s="2"/>
      <c r="B37" s="157"/>
      <c r="C37" s="2"/>
      <c r="D37" s="2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5"/>
    </row>
    <row r="38" spans="1:21" ht="22.5" customHeight="1" x14ac:dyDescent="0.25">
      <c r="A38" s="2"/>
      <c r="B38" s="157"/>
      <c r="C38" s="2"/>
      <c r="D38" s="2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5"/>
    </row>
    <row r="39" spans="1:21" ht="31.5" customHeight="1" thickBot="1" x14ac:dyDescent="0.3">
      <c r="B39" s="110"/>
      <c r="C39" s="96"/>
      <c r="D39" s="9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7"/>
    </row>
    <row r="40" spans="1:21" ht="13" thickTop="1" x14ac:dyDescent="0.25"/>
  </sheetData>
  <sheetProtection sheet="1"/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 xr:uid="{00000000-0004-0000-0000-000000000000}"/>
    <hyperlink ref="Q11" location="'NOT Baremi'!A1" display="NOT BAREMİ" xr:uid="{00000000-0004-0000-0000-000001000000}"/>
    <hyperlink ref="J11:M12" location="'S. Listesi'!A1" display="SINIF LİSTESİ" xr:uid="{00000000-0004-0000-0000-000002000000}"/>
    <hyperlink ref="C23:F24" location="'1. Sınav'!A1" display="1.SINAV" xr:uid="{00000000-0004-0000-0000-000003000000}"/>
    <hyperlink ref="J23:M24" location="'2. Sınav'!A1" display="2.SINAV" xr:uid="{00000000-0004-0000-0000-000004000000}"/>
    <hyperlink ref="Q23:T24" location="'3. Sınav'!A1" display="3.SINAV" xr:uid="{00000000-0004-0000-0000-000005000000}"/>
    <hyperlink ref="C28:T29" location="'D. Sonu'!A1" display="DÖNEM SONU NOT ANALİZİ - NOT ÇİZELGESİ" xr:uid="{00000000-0004-0000-0000-000006000000}"/>
    <hyperlink ref="D28:S29" location="'D. Sonu'!A1" display="DÖNEM SONU NOT ÇİZELGESİ" xr:uid="{00000000-0004-0000-0000-000007000000}"/>
    <hyperlink ref="C16:T17" location="'Yazılı Tarihleri'!A1" display="SINAV TARİHLERİ" xr:uid="{00000000-0004-0000-0000-000008000000}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indexed="11"/>
  </sheetPr>
  <dimension ref="A1:P50"/>
  <sheetViews>
    <sheetView topLeftCell="A4" zoomScaleNormal="100" workbookViewId="0">
      <selection activeCell="H22" sqref="H22:L23"/>
    </sheetView>
  </sheetViews>
  <sheetFormatPr defaultColWidth="9.1796875" defaultRowHeight="12.5" x14ac:dyDescent="0.25"/>
  <cols>
    <col min="1" max="3" width="8.7265625" style="4" customWidth="1"/>
    <col min="4" max="4" width="9.26953125" style="4" customWidth="1"/>
    <col min="5" max="11" width="8.453125" style="4" customWidth="1"/>
    <col min="12" max="12" width="13.81640625" style="4" customWidth="1"/>
    <col min="13" max="16384" width="9.1796875" style="4"/>
  </cols>
  <sheetData>
    <row r="1" spans="1:16" ht="18" customHeight="1" x14ac:dyDescent="0.2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5">
      <c r="A2" s="2"/>
      <c r="B2" s="2"/>
      <c r="C2" s="2"/>
      <c r="D2" s="3"/>
      <c r="E2" s="266" t="s">
        <v>4</v>
      </c>
      <c r="F2" s="267"/>
      <c r="G2" s="267"/>
      <c r="H2" s="267"/>
      <c r="I2" s="267"/>
      <c r="J2" s="267"/>
      <c r="K2" s="267"/>
      <c r="L2" s="268"/>
      <c r="M2" s="3"/>
      <c r="N2" s="2"/>
      <c r="O2" s="2"/>
      <c r="P2" s="2"/>
    </row>
    <row r="3" spans="1:16" ht="6.75" customHeight="1" x14ac:dyDescent="0.25">
      <c r="A3" s="2"/>
      <c r="B3" s="2"/>
      <c r="C3" s="2"/>
      <c r="D3" s="3"/>
      <c r="E3" s="269"/>
      <c r="F3" s="270"/>
      <c r="G3" s="270"/>
      <c r="H3" s="270"/>
      <c r="I3" s="270"/>
      <c r="J3" s="270"/>
      <c r="K3" s="270"/>
      <c r="L3" s="271"/>
      <c r="M3" s="3"/>
      <c r="N3" s="2"/>
      <c r="O3" s="2"/>
      <c r="P3" s="2"/>
    </row>
    <row r="4" spans="1:16" ht="18" customHeight="1" x14ac:dyDescent="0.25">
      <c r="A4" s="2"/>
      <c r="B4" s="2"/>
      <c r="C4" s="2"/>
      <c r="D4" s="3"/>
      <c r="E4" s="272"/>
      <c r="F4" s="273"/>
      <c r="G4" s="273"/>
      <c r="H4" s="273"/>
      <c r="I4" s="273"/>
      <c r="J4" s="273"/>
      <c r="K4" s="273"/>
      <c r="L4" s="274"/>
      <c r="M4" s="3"/>
      <c r="N4" s="2"/>
      <c r="O4" s="2"/>
      <c r="P4" s="2"/>
    </row>
    <row r="5" spans="1:16" ht="18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5" customHeight="1" x14ac:dyDescent="0.25">
      <c r="A6" s="2"/>
      <c r="B6" s="2"/>
      <c r="C6" s="2"/>
      <c r="D6" s="3"/>
      <c r="E6" s="265" t="s">
        <v>6</v>
      </c>
      <c r="F6" s="265"/>
      <c r="G6" s="265"/>
      <c r="H6" s="275" t="s">
        <v>121</v>
      </c>
      <c r="I6" s="275"/>
      <c r="J6" s="275"/>
      <c r="K6" s="275"/>
      <c r="L6" s="275"/>
      <c r="M6" s="3"/>
      <c r="N6" s="2"/>
      <c r="O6" s="2"/>
      <c r="P6" s="2"/>
    </row>
    <row r="7" spans="1:16" ht="14.15" customHeight="1" x14ac:dyDescent="0.25">
      <c r="A7" s="2"/>
      <c r="B7" s="2"/>
      <c r="C7" s="2"/>
      <c r="D7" s="3"/>
      <c r="E7" s="265"/>
      <c r="F7" s="265"/>
      <c r="G7" s="265"/>
      <c r="H7" s="275"/>
      <c r="I7" s="275"/>
      <c r="J7" s="275"/>
      <c r="K7" s="275"/>
      <c r="L7" s="275"/>
      <c r="M7" s="3"/>
      <c r="N7" s="2"/>
      <c r="O7" s="2"/>
      <c r="P7" s="2"/>
    </row>
    <row r="8" spans="1:16" ht="14.15" customHeight="1" x14ac:dyDescent="0.25">
      <c r="A8" s="2"/>
      <c r="B8" s="2"/>
      <c r="C8" s="2"/>
      <c r="D8" s="3"/>
      <c r="E8" s="265" t="s">
        <v>7</v>
      </c>
      <c r="F8" s="265"/>
      <c r="G8" s="265"/>
      <c r="H8" s="275" t="s">
        <v>116</v>
      </c>
      <c r="I8" s="275"/>
      <c r="J8" s="275"/>
      <c r="K8" s="275"/>
      <c r="L8" s="275"/>
      <c r="M8" s="3"/>
      <c r="N8" s="2"/>
      <c r="O8" s="2"/>
      <c r="P8" s="2"/>
    </row>
    <row r="9" spans="1:16" ht="14.15" customHeight="1" x14ac:dyDescent="0.25">
      <c r="A9" s="2"/>
      <c r="B9" s="2"/>
      <c r="C9" s="2"/>
      <c r="D9" s="3"/>
      <c r="E9" s="265"/>
      <c r="F9" s="265"/>
      <c r="G9" s="265"/>
      <c r="H9" s="275"/>
      <c r="I9" s="275"/>
      <c r="J9" s="275"/>
      <c r="K9" s="275"/>
      <c r="L9" s="275"/>
      <c r="M9" s="3"/>
      <c r="N9" s="2"/>
      <c r="O9" s="2"/>
      <c r="P9" s="2"/>
    </row>
    <row r="10" spans="1:16" ht="14.15" customHeight="1" x14ac:dyDescent="0.25">
      <c r="A10" s="2"/>
      <c r="B10" s="2"/>
      <c r="C10" s="2"/>
      <c r="D10" s="3"/>
      <c r="E10" s="265" t="s">
        <v>8</v>
      </c>
      <c r="F10" s="265"/>
      <c r="G10" s="265"/>
      <c r="H10" s="275" t="s">
        <v>117</v>
      </c>
      <c r="I10" s="275"/>
      <c r="J10" s="275"/>
      <c r="K10" s="275"/>
      <c r="L10" s="275"/>
      <c r="M10" s="3"/>
      <c r="N10" s="2"/>
      <c r="O10" s="2"/>
      <c r="P10" s="2"/>
    </row>
    <row r="11" spans="1:16" ht="14.15" customHeight="1" x14ac:dyDescent="0.25">
      <c r="A11" s="2"/>
      <c r="B11" s="2"/>
      <c r="C11" s="2"/>
      <c r="D11" s="3"/>
      <c r="E11" s="265"/>
      <c r="F11" s="265"/>
      <c r="G11" s="265"/>
      <c r="H11" s="275"/>
      <c r="I11" s="275"/>
      <c r="J11" s="275"/>
      <c r="K11" s="275"/>
      <c r="L11" s="275"/>
      <c r="M11" s="3"/>
      <c r="N11" s="2"/>
      <c r="O11" s="2"/>
      <c r="P11" s="2"/>
    </row>
    <row r="12" spans="1:16" ht="14.15" customHeight="1" x14ac:dyDescent="0.25">
      <c r="A12" s="2"/>
      <c r="B12" s="2"/>
      <c r="C12" s="2"/>
      <c r="D12" s="3"/>
      <c r="E12" s="265" t="s">
        <v>9</v>
      </c>
      <c r="F12" s="265"/>
      <c r="G12" s="265"/>
      <c r="H12" s="275" t="s">
        <v>118</v>
      </c>
      <c r="I12" s="275"/>
      <c r="J12" s="275"/>
      <c r="K12" s="275"/>
      <c r="L12" s="275"/>
      <c r="M12" s="3"/>
      <c r="N12" s="2"/>
      <c r="O12" s="2"/>
      <c r="P12" s="2"/>
    </row>
    <row r="13" spans="1:16" ht="14.15" customHeight="1" x14ac:dyDescent="0.25">
      <c r="A13" s="2"/>
      <c r="B13" s="2"/>
      <c r="C13" s="2"/>
      <c r="D13" s="3"/>
      <c r="E13" s="265"/>
      <c r="F13" s="265"/>
      <c r="G13" s="265"/>
      <c r="H13" s="275"/>
      <c r="I13" s="275"/>
      <c r="J13" s="275"/>
      <c r="K13" s="275"/>
      <c r="L13" s="275"/>
      <c r="M13" s="3"/>
      <c r="N13" s="2"/>
      <c r="O13" s="2"/>
      <c r="P13" s="2"/>
    </row>
    <row r="14" spans="1:16" ht="14.15" customHeight="1" x14ac:dyDescent="0.25">
      <c r="A14" s="2"/>
      <c r="B14" s="2"/>
      <c r="C14" s="2"/>
      <c r="D14" s="3"/>
      <c r="E14" s="265" t="s">
        <v>10</v>
      </c>
      <c r="F14" s="265"/>
      <c r="G14" s="265"/>
      <c r="H14" s="275" t="s">
        <v>122</v>
      </c>
      <c r="I14" s="275"/>
      <c r="J14" s="275"/>
      <c r="K14" s="275"/>
      <c r="L14" s="275"/>
      <c r="M14" s="3"/>
      <c r="N14" s="2"/>
      <c r="O14" s="2"/>
      <c r="P14" s="2"/>
    </row>
    <row r="15" spans="1:16" ht="14.15" customHeight="1" x14ac:dyDescent="0.25">
      <c r="A15" s="2"/>
      <c r="B15" s="2"/>
      <c r="C15" s="2"/>
      <c r="D15" s="3"/>
      <c r="E15" s="265"/>
      <c r="F15" s="265"/>
      <c r="G15" s="265"/>
      <c r="H15" s="275"/>
      <c r="I15" s="275"/>
      <c r="J15" s="275"/>
      <c r="K15" s="275"/>
      <c r="L15" s="275"/>
      <c r="M15" s="3"/>
      <c r="N15" s="2"/>
      <c r="O15" s="2"/>
      <c r="P15" s="2"/>
    </row>
    <row r="16" spans="1:16" ht="14.15" customHeight="1" x14ac:dyDescent="0.25">
      <c r="A16" s="2"/>
      <c r="B16" s="2"/>
      <c r="C16" s="2"/>
      <c r="D16" s="3"/>
      <c r="E16" s="265" t="s">
        <v>11</v>
      </c>
      <c r="F16" s="265"/>
      <c r="G16" s="265"/>
      <c r="H16" s="275">
        <v>1</v>
      </c>
      <c r="I16" s="275"/>
      <c r="J16" s="275"/>
      <c r="K16" s="275"/>
      <c r="L16" s="275"/>
      <c r="M16" s="3"/>
      <c r="N16" s="2"/>
      <c r="O16" s="2"/>
      <c r="P16" s="2"/>
    </row>
    <row r="17" spans="1:16" ht="14.15" customHeight="1" x14ac:dyDescent="0.25">
      <c r="A17" s="2"/>
      <c r="B17" s="2"/>
      <c r="C17" s="2"/>
      <c r="D17" s="3"/>
      <c r="E17" s="265"/>
      <c r="F17" s="265"/>
      <c r="G17" s="265"/>
      <c r="H17" s="275"/>
      <c r="I17" s="275"/>
      <c r="J17" s="275"/>
      <c r="K17" s="275"/>
      <c r="L17" s="275"/>
      <c r="M17" s="3"/>
      <c r="N17" s="2"/>
      <c r="O17" s="2"/>
      <c r="P17" s="2"/>
    </row>
    <row r="18" spans="1:16" ht="14.15" customHeight="1" x14ac:dyDescent="0.25">
      <c r="A18" s="2"/>
      <c r="B18" s="2"/>
      <c r="C18" s="2"/>
      <c r="D18" s="3"/>
      <c r="E18" s="265" t="s">
        <v>12</v>
      </c>
      <c r="F18" s="265"/>
      <c r="G18" s="265"/>
      <c r="H18" s="275" t="s">
        <v>119</v>
      </c>
      <c r="I18" s="275"/>
      <c r="J18" s="275"/>
      <c r="K18" s="275"/>
      <c r="L18" s="275"/>
      <c r="M18" s="3"/>
      <c r="N18" s="2"/>
      <c r="O18" s="2"/>
      <c r="P18" s="2"/>
    </row>
    <row r="19" spans="1:16" ht="14.15" customHeight="1" x14ac:dyDescent="0.25">
      <c r="A19" s="2"/>
      <c r="B19" s="2"/>
      <c r="C19" s="2"/>
      <c r="D19" s="3"/>
      <c r="E19" s="265"/>
      <c r="F19" s="265"/>
      <c r="G19" s="265"/>
      <c r="H19" s="275"/>
      <c r="I19" s="275"/>
      <c r="J19" s="275"/>
      <c r="K19" s="275"/>
      <c r="L19" s="275"/>
      <c r="M19" s="3"/>
      <c r="N19" s="2"/>
      <c r="O19" s="2"/>
      <c r="P19" s="2"/>
    </row>
    <row r="20" spans="1:16" ht="14.15" customHeight="1" x14ac:dyDescent="0.25">
      <c r="A20" s="2"/>
      <c r="B20" s="2"/>
      <c r="C20" s="2"/>
      <c r="D20" s="3"/>
      <c r="E20" s="265" t="s">
        <v>49</v>
      </c>
      <c r="F20" s="265"/>
      <c r="G20" s="265"/>
      <c r="H20" s="275" t="s">
        <v>120</v>
      </c>
      <c r="I20" s="275"/>
      <c r="J20" s="275"/>
      <c r="K20" s="275"/>
      <c r="L20" s="275"/>
      <c r="M20" s="3"/>
      <c r="N20" s="2"/>
      <c r="O20" s="2"/>
      <c r="P20" s="2"/>
    </row>
    <row r="21" spans="1:16" ht="14.15" customHeight="1" x14ac:dyDescent="0.25">
      <c r="A21" s="2"/>
      <c r="B21" s="2"/>
      <c r="C21" s="2"/>
      <c r="D21" s="3"/>
      <c r="E21" s="265"/>
      <c r="F21" s="265"/>
      <c r="G21" s="265"/>
      <c r="H21" s="275"/>
      <c r="I21" s="275"/>
      <c r="J21" s="275"/>
      <c r="K21" s="275"/>
      <c r="L21" s="275"/>
      <c r="M21" s="3"/>
      <c r="N21" s="2"/>
      <c r="O21" s="2"/>
      <c r="P21" s="2"/>
    </row>
    <row r="22" spans="1:16" ht="14.15" customHeight="1" x14ac:dyDescent="0.25">
      <c r="A22" s="2"/>
      <c r="B22" s="2"/>
      <c r="C22" s="2"/>
      <c r="D22" s="3"/>
      <c r="E22" s="265" t="s">
        <v>13</v>
      </c>
      <c r="F22" s="265"/>
      <c r="G22" s="265"/>
      <c r="H22" s="275" t="s">
        <v>123</v>
      </c>
      <c r="I22" s="275"/>
      <c r="J22" s="275"/>
      <c r="K22" s="275"/>
      <c r="L22" s="275"/>
      <c r="M22" s="3"/>
      <c r="N22" s="2"/>
      <c r="O22" s="2"/>
      <c r="P22" s="2"/>
    </row>
    <row r="23" spans="1:16" ht="14.15" customHeight="1" x14ac:dyDescent="0.25">
      <c r="A23" s="2"/>
      <c r="B23" s="2"/>
      <c r="C23" s="2"/>
      <c r="D23" s="3"/>
      <c r="E23" s="265"/>
      <c r="F23" s="265"/>
      <c r="G23" s="265"/>
      <c r="H23" s="275"/>
      <c r="I23" s="275"/>
      <c r="J23" s="275"/>
      <c r="K23" s="275"/>
      <c r="L23" s="275"/>
      <c r="M23" s="3"/>
      <c r="N23" s="2"/>
      <c r="O23" s="2"/>
      <c r="P23" s="2"/>
    </row>
    <row r="24" spans="1:16" ht="18" customHeight="1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3"/>
      <c r="M25" s="3"/>
      <c r="N25" s="2"/>
      <c r="O25" s="2"/>
      <c r="P25" s="2"/>
    </row>
    <row r="26" spans="1:16" ht="18" customHeight="1" x14ac:dyDescent="0.2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5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5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5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5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heet="1" objects="1" scenarios="1" selectLockedCells="1"/>
  <mergeCells count="19">
    <mergeCell ref="E22:G23"/>
    <mergeCell ref="H22:L23"/>
    <mergeCell ref="H16:L17"/>
    <mergeCell ref="H18:L19"/>
    <mergeCell ref="E20:G21"/>
    <mergeCell ref="H20:L21"/>
    <mergeCell ref="E16:G17"/>
    <mergeCell ref="E18:G19"/>
    <mergeCell ref="E12:G13"/>
    <mergeCell ref="E14:G15"/>
    <mergeCell ref="E2:L4"/>
    <mergeCell ref="H6:L7"/>
    <mergeCell ref="H8:L9"/>
    <mergeCell ref="E6:G7"/>
    <mergeCell ref="E8:G9"/>
    <mergeCell ref="H10:L11"/>
    <mergeCell ref="E10:G11"/>
    <mergeCell ref="H12:L13"/>
    <mergeCell ref="H14:L15"/>
  </mergeCells>
  <phoneticPr fontId="2" type="noConversion"/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R5"/>
  <sheetViews>
    <sheetView workbookViewId="0">
      <selection activeCell="G14" sqref="G14"/>
    </sheetView>
  </sheetViews>
  <sheetFormatPr defaultRowHeight="12.5" x14ac:dyDescent="0.25"/>
  <sheetData>
    <row r="1" spans="1:44" s="4" customFormat="1" ht="32.25" customHeight="1" thickTop="1" thickBot="1" x14ac:dyDescent="0.45">
      <c r="A1" s="276" t="s">
        <v>92</v>
      </c>
      <c r="B1" s="277"/>
      <c r="C1" s="277"/>
      <c r="D1" s="277"/>
      <c r="E1" s="277"/>
      <c r="F1" s="277"/>
      <c r="G1" s="277"/>
      <c r="H1" s="277"/>
      <c r="I1" s="278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</row>
    <row r="2" spans="1:44" s="4" customFormat="1" ht="18" customHeight="1" thickTop="1" thickBot="1" x14ac:dyDescent="0.35">
      <c r="A2" s="281" t="s">
        <v>17</v>
      </c>
      <c r="B2" s="282"/>
      <c r="C2" s="282"/>
      <c r="D2" s="279">
        <v>45231</v>
      </c>
      <c r="E2" s="280"/>
      <c r="F2" s="280"/>
      <c r="G2" s="280"/>
      <c r="H2" s="152"/>
      <c r="I2" s="153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s="4" customFormat="1" ht="18" customHeight="1" thickTop="1" thickBot="1" x14ac:dyDescent="0.35">
      <c r="A3" s="281" t="s">
        <v>18</v>
      </c>
      <c r="B3" s="282"/>
      <c r="C3" s="282"/>
      <c r="D3" s="279">
        <v>45296</v>
      </c>
      <c r="E3" s="280"/>
      <c r="F3" s="280"/>
      <c r="G3" s="280"/>
      <c r="H3" s="152"/>
      <c r="I3" s="153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s="4" customFormat="1" ht="18" customHeight="1" thickTop="1" thickBot="1" x14ac:dyDescent="0.35">
      <c r="A4" s="283" t="s">
        <v>19</v>
      </c>
      <c r="B4" s="284"/>
      <c r="C4" s="284"/>
      <c r="D4" s="285"/>
      <c r="E4" s="286"/>
      <c r="F4" s="286"/>
      <c r="G4" s="286"/>
      <c r="H4" s="154"/>
      <c r="I4" s="155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ht="13" thickTop="1" x14ac:dyDescent="0.25"/>
  </sheetData>
  <sheetProtection sheet="1"/>
  <protectedRanges>
    <protectedRange sqref="D2:G4" name="Aralık1"/>
  </protectedRanges>
  <mergeCells count="7">
    <mergeCell ref="A1:I1"/>
    <mergeCell ref="D2:G2"/>
    <mergeCell ref="A2:C2"/>
    <mergeCell ref="A3:C3"/>
    <mergeCell ref="A4:C4"/>
    <mergeCell ref="D3:G3"/>
    <mergeCell ref="D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>
    <tabColor indexed="12"/>
  </sheetPr>
  <dimension ref="A1:K55"/>
  <sheetViews>
    <sheetView zoomScaleNormal="100" workbookViewId="0">
      <selection activeCell="G4" sqref="G4"/>
    </sheetView>
  </sheetViews>
  <sheetFormatPr defaultColWidth="9.1796875" defaultRowHeight="12.5" x14ac:dyDescent="0.25"/>
  <cols>
    <col min="1" max="3" width="8.81640625" style="4" customWidth="1"/>
    <col min="4" max="4" width="9.7265625" style="4" customWidth="1"/>
    <col min="5" max="5" width="8.7265625" style="4" customWidth="1"/>
    <col min="6" max="6" width="10.7265625" style="4" customWidth="1"/>
    <col min="7" max="7" width="45.7265625" style="4" customWidth="1"/>
    <col min="8" max="8" width="10.7265625" style="4" customWidth="1"/>
    <col min="9" max="16384" width="9.1796875" style="4"/>
  </cols>
  <sheetData>
    <row r="1" spans="1:11" x14ac:dyDescent="0.25">
      <c r="A1" s="2"/>
      <c r="B1" s="2"/>
      <c r="C1" s="2"/>
      <c r="D1" s="27"/>
      <c r="E1" s="27"/>
      <c r="F1" s="27"/>
      <c r="G1" s="27"/>
      <c r="H1" s="27"/>
      <c r="I1" s="2"/>
      <c r="J1" s="2"/>
      <c r="K1" s="2"/>
    </row>
    <row r="2" spans="1:11" ht="36" customHeight="1" x14ac:dyDescent="0.25">
      <c r="A2" s="2"/>
      <c r="B2" s="2"/>
      <c r="C2" s="2"/>
      <c r="D2" s="27"/>
      <c r="E2" s="287" t="s">
        <v>5</v>
      </c>
      <c r="F2" s="287"/>
      <c r="G2" s="287"/>
      <c r="H2" s="28"/>
      <c r="I2" s="2"/>
      <c r="J2" s="2"/>
      <c r="K2" s="2"/>
    </row>
    <row r="3" spans="1:11" ht="35.25" customHeight="1" x14ac:dyDescent="0.25">
      <c r="A3" s="2"/>
      <c r="B3" s="2"/>
      <c r="C3" s="2"/>
      <c r="D3" s="27"/>
      <c r="E3" s="31" t="s">
        <v>56</v>
      </c>
      <c r="F3" s="32" t="s">
        <v>14</v>
      </c>
      <c r="G3" s="32" t="s">
        <v>1</v>
      </c>
      <c r="H3" s="27"/>
      <c r="I3" s="2"/>
      <c r="J3" s="2"/>
      <c r="K3" s="2"/>
    </row>
    <row r="4" spans="1:11" x14ac:dyDescent="0.25">
      <c r="A4" s="2"/>
      <c r="B4" s="2"/>
      <c r="C4" s="2"/>
      <c r="D4" s="27"/>
      <c r="E4" s="30" t="str">
        <f>IF(F4&gt;0,1," ")</f>
        <v xml:space="preserve"> </v>
      </c>
      <c r="F4" s="39"/>
      <c r="G4" s="38"/>
      <c r="H4" s="27"/>
      <c r="I4" s="2"/>
      <c r="J4" s="2"/>
      <c r="K4" s="2"/>
    </row>
    <row r="5" spans="1:11" x14ac:dyDescent="0.25">
      <c r="A5" s="2"/>
      <c r="B5" s="2"/>
      <c r="C5" s="2"/>
      <c r="D5" s="27"/>
      <c r="E5" s="30" t="str">
        <f>IF(F5&gt;0,2," ")</f>
        <v xml:space="preserve"> </v>
      </c>
      <c r="F5" s="39"/>
      <c r="G5" s="38"/>
      <c r="H5" s="27"/>
      <c r="I5" s="2"/>
      <c r="J5" s="2"/>
      <c r="K5" s="2"/>
    </row>
    <row r="6" spans="1:11" x14ac:dyDescent="0.25">
      <c r="A6" s="2"/>
      <c r="B6" s="2"/>
      <c r="C6" s="2"/>
      <c r="D6" s="27"/>
      <c r="E6" s="30" t="str">
        <f>IF(F6&gt;0,3," ")</f>
        <v xml:space="preserve"> </v>
      </c>
      <c r="F6" s="39"/>
      <c r="G6" s="38"/>
      <c r="H6" s="27"/>
      <c r="I6" s="2"/>
      <c r="J6" s="2"/>
      <c r="K6" s="2"/>
    </row>
    <row r="7" spans="1:11" x14ac:dyDescent="0.25">
      <c r="A7" s="2"/>
      <c r="B7" s="2"/>
      <c r="C7" s="2"/>
      <c r="D7" s="27"/>
      <c r="E7" s="30" t="str">
        <f>IF(F7&gt;0,4," ")</f>
        <v xml:space="preserve"> </v>
      </c>
      <c r="F7" s="39"/>
      <c r="G7" s="38"/>
      <c r="H7" s="27"/>
      <c r="I7" s="2"/>
      <c r="J7" s="2"/>
      <c r="K7" s="2"/>
    </row>
    <row r="8" spans="1:11" x14ac:dyDescent="0.25">
      <c r="A8" s="2"/>
      <c r="B8" s="2"/>
      <c r="C8" s="2"/>
      <c r="D8" s="27"/>
      <c r="E8" s="30" t="str">
        <f>IF(F8&gt;0,5," ")</f>
        <v xml:space="preserve"> </v>
      </c>
      <c r="F8" s="39"/>
      <c r="G8" s="38"/>
      <c r="H8" s="27"/>
      <c r="I8" s="2"/>
      <c r="J8" s="2"/>
      <c r="K8" s="2"/>
    </row>
    <row r="9" spans="1:11" x14ac:dyDescent="0.25">
      <c r="A9" s="2"/>
      <c r="B9" s="2"/>
      <c r="C9" s="2"/>
      <c r="D9" s="27"/>
      <c r="E9" s="30" t="str">
        <f>IF(F9&gt;0,6," ")</f>
        <v xml:space="preserve"> </v>
      </c>
      <c r="F9" s="39"/>
      <c r="G9" s="38"/>
      <c r="H9" s="27"/>
      <c r="I9" s="2"/>
      <c r="J9" s="2"/>
      <c r="K9" s="2"/>
    </row>
    <row r="10" spans="1:11" x14ac:dyDescent="0.25">
      <c r="A10" s="2"/>
      <c r="B10" s="2"/>
      <c r="C10" s="2"/>
      <c r="D10" s="27"/>
      <c r="E10" s="30" t="str">
        <f>IF(F10&gt;0,7," ")</f>
        <v xml:space="preserve"> </v>
      </c>
      <c r="F10" s="39"/>
      <c r="G10" s="38"/>
      <c r="H10" s="27"/>
      <c r="I10" s="2"/>
      <c r="J10" s="2"/>
      <c r="K10" s="2"/>
    </row>
    <row r="11" spans="1:11" x14ac:dyDescent="0.25">
      <c r="A11" s="2"/>
      <c r="B11" s="2"/>
      <c r="C11" s="2"/>
      <c r="D11" s="27"/>
      <c r="E11" s="30" t="str">
        <f>IF(F11&gt;0,8," ")</f>
        <v xml:space="preserve"> </v>
      </c>
      <c r="F11" s="39"/>
      <c r="G11" s="38"/>
      <c r="H11" s="27"/>
      <c r="I11" s="2"/>
      <c r="J11" s="2"/>
      <c r="K11" s="2"/>
    </row>
    <row r="12" spans="1:11" x14ac:dyDescent="0.25">
      <c r="A12" s="2"/>
      <c r="B12" s="2"/>
      <c r="C12" s="2"/>
      <c r="D12" s="27"/>
      <c r="E12" s="30" t="str">
        <f>IF(F12&gt;0,9," ")</f>
        <v xml:space="preserve"> </v>
      </c>
      <c r="F12" s="39"/>
      <c r="G12" s="38"/>
      <c r="H12" s="27"/>
      <c r="I12" s="2"/>
      <c r="J12" s="2"/>
      <c r="K12" s="2"/>
    </row>
    <row r="13" spans="1:11" x14ac:dyDescent="0.25">
      <c r="A13" s="2"/>
      <c r="B13" s="2"/>
      <c r="C13" s="2"/>
      <c r="D13" s="27"/>
      <c r="E13" s="30" t="str">
        <f>IF(F13&gt;0,10," ")</f>
        <v xml:space="preserve"> </v>
      </c>
      <c r="F13" s="39"/>
      <c r="G13" s="38"/>
      <c r="H13" s="27"/>
      <c r="I13" s="2"/>
      <c r="J13" s="2"/>
      <c r="K13" s="2"/>
    </row>
    <row r="14" spans="1:11" x14ac:dyDescent="0.25">
      <c r="A14" s="2"/>
      <c r="B14" s="2"/>
      <c r="C14" s="2"/>
      <c r="D14" s="27"/>
      <c r="E14" s="30" t="str">
        <f>IF(F14&gt;0,11," ")</f>
        <v xml:space="preserve"> </v>
      </c>
      <c r="F14" s="39"/>
      <c r="G14" s="38"/>
      <c r="H14" s="27"/>
      <c r="I14" s="2"/>
      <c r="J14" s="2"/>
      <c r="K14" s="2"/>
    </row>
    <row r="15" spans="1:11" x14ac:dyDescent="0.25">
      <c r="A15" s="2"/>
      <c r="B15" s="2"/>
      <c r="C15" s="2"/>
      <c r="D15" s="27"/>
      <c r="E15" s="30" t="str">
        <f>IF(F15&gt;0,12," ")</f>
        <v xml:space="preserve"> </v>
      </c>
      <c r="F15" s="39"/>
      <c r="G15" s="38"/>
      <c r="H15" s="27"/>
      <c r="I15" s="2"/>
      <c r="J15" s="2"/>
      <c r="K15" s="2"/>
    </row>
    <row r="16" spans="1:11" x14ac:dyDescent="0.25">
      <c r="A16" s="2"/>
      <c r="B16" s="2"/>
      <c r="C16" s="2"/>
      <c r="D16" s="27"/>
      <c r="E16" s="30" t="str">
        <f>IF(F16&gt;0,13," ")</f>
        <v xml:space="preserve"> </v>
      </c>
      <c r="F16" s="39"/>
      <c r="G16" s="38"/>
      <c r="H16" s="27"/>
      <c r="I16" s="2"/>
      <c r="J16" s="2"/>
      <c r="K16" s="2"/>
    </row>
    <row r="17" spans="1:11" x14ac:dyDescent="0.25">
      <c r="A17" s="2"/>
      <c r="B17" s="2"/>
      <c r="C17" s="2"/>
      <c r="D17" s="27"/>
      <c r="E17" s="30" t="str">
        <f>IF(F17&gt;0,14," ")</f>
        <v xml:space="preserve"> </v>
      </c>
      <c r="F17" s="39"/>
      <c r="G17" s="38"/>
      <c r="H17" s="27"/>
      <c r="I17" s="2"/>
      <c r="J17" s="2"/>
      <c r="K17" s="2"/>
    </row>
    <row r="18" spans="1:11" x14ac:dyDescent="0.25">
      <c r="A18" s="2"/>
      <c r="B18" s="2"/>
      <c r="C18" s="2"/>
      <c r="D18" s="27"/>
      <c r="E18" s="30" t="str">
        <f>IF(F18&gt;0,15," ")</f>
        <v xml:space="preserve"> </v>
      </c>
      <c r="F18" s="39"/>
      <c r="G18" s="38"/>
      <c r="H18" s="27"/>
      <c r="I18" s="2"/>
      <c r="J18" s="2"/>
      <c r="K18" s="2"/>
    </row>
    <row r="19" spans="1:11" x14ac:dyDescent="0.25">
      <c r="A19" s="2"/>
      <c r="B19" s="2"/>
      <c r="C19" s="2"/>
      <c r="D19" s="27"/>
      <c r="E19" s="30" t="str">
        <f>IF(F19&gt;0,16," ")</f>
        <v xml:space="preserve"> </v>
      </c>
      <c r="F19" s="39"/>
      <c r="G19" s="38"/>
      <c r="H19" s="27"/>
      <c r="I19" s="2"/>
      <c r="J19" s="2"/>
      <c r="K19" s="2"/>
    </row>
    <row r="20" spans="1:11" x14ac:dyDescent="0.25">
      <c r="A20" s="2"/>
      <c r="B20" s="2"/>
      <c r="C20" s="2"/>
      <c r="D20" s="27"/>
      <c r="E20" s="30" t="str">
        <f>IF(F20&gt;0,17," ")</f>
        <v xml:space="preserve"> </v>
      </c>
      <c r="F20" s="39"/>
      <c r="G20" s="38"/>
      <c r="H20" s="27"/>
      <c r="I20" s="2"/>
      <c r="J20" s="2"/>
      <c r="K20" s="2"/>
    </row>
    <row r="21" spans="1:11" x14ac:dyDescent="0.25">
      <c r="A21" s="2"/>
      <c r="B21" s="2"/>
      <c r="C21" s="2"/>
      <c r="D21" s="27"/>
      <c r="E21" s="30" t="str">
        <f>IF(F21&gt;0,18," ")</f>
        <v xml:space="preserve"> </v>
      </c>
      <c r="F21" s="39"/>
      <c r="G21" s="38"/>
      <c r="H21" s="27"/>
      <c r="I21" s="2"/>
      <c r="J21" s="2"/>
      <c r="K21" s="2"/>
    </row>
    <row r="22" spans="1:11" x14ac:dyDescent="0.25">
      <c r="A22" s="2"/>
      <c r="B22" s="2"/>
      <c r="C22" s="2"/>
      <c r="D22" s="27"/>
      <c r="E22" s="30" t="str">
        <f>IF(F22&gt;0,19," ")</f>
        <v xml:space="preserve"> </v>
      </c>
      <c r="F22" s="39"/>
      <c r="G22" s="38"/>
      <c r="H22" s="27"/>
      <c r="I22" s="2"/>
      <c r="J22" s="2"/>
      <c r="K22" s="2"/>
    </row>
    <row r="23" spans="1:11" x14ac:dyDescent="0.25">
      <c r="A23" s="2"/>
      <c r="B23" s="2"/>
      <c r="C23" s="2"/>
      <c r="D23" s="27"/>
      <c r="E23" s="30" t="str">
        <f>IF(F23&gt;0,20," ")</f>
        <v xml:space="preserve"> </v>
      </c>
      <c r="F23" s="39"/>
      <c r="G23" s="38"/>
      <c r="H23" s="27"/>
      <c r="I23" s="2"/>
      <c r="J23" s="2"/>
      <c r="K23" s="2"/>
    </row>
    <row r="24" spans="1:11" x14ac:dyDescent="0.25">
      <c r="A24" s="2"/>
      <c r="B24" s="2"/>
      <c r="C24" s="2"/>
      <c r="D24" s="27"/>
      <c r="E24" s="30" t="str">
        <f>IF(F24&gt;0,21," ")</f>
        <v xml:space="preserve"> </v>
      </c>
      <c r="F24" s="39"/>
      <c r="G24" s="38"/>
      <c r="H24" s="27"/>
      <c r="I24" s="2"/>
      <c r="J24" s="2"/>
      <c r="K24" s="2"/>
    </row>
    <row r="25" spans="1:11" x14ac:dyDescent="0.25">
      <c r="A25" s="2"/>
      <c r="B25" s="2"/>
      <c r="C25" s="2"/>
      <c r="D25" s="27"/>
      <c r="E25" s="30" t="str">
        <f>IF(F25&gt;0,22," ")</f>
        <v xml:space="preserve"> </v>
      </c>
      <c r="F25" s="39"/>
      <c r="G25" s="38"/>
      <c r="H25" s="27"/>
      <c r="I25" s="2"/>
      <c r="J25" s="2"/>
      <c r="K25" s="2"/>
    </row>
    <row r="26" spans="1:11" x14ac:dyDescent="0.25">
      <c r="A26" s="2"/>
      <c r="B26" s="2"/>
      <c r="C26" s="2"/>
      <c r="D26" s="27"/>
      <c r="E26" s="30" t="str">
        <f>IF(F26&gt;0,23," ")</f>
        <v xml:space="preserve"> </v>
      </c>
      <c r="F26" s="39"/>
      <c r="G26" s="38"/>
      <c r="H26" s="27"/>
      <c r="I26" s="2"/>
      <c r="J26" s="2"/>
      <c r="K26" s="2"/>
    </row>
    <row r="27" spans="1:11" x14ac:dyDescent="0.25">
      <c r="A27" s="2"/>
      <c r="B27" s="2"/>
      <c r="C27" s="2"/>
      <c r="D27" s="27"/>
      <c r="E27" s="30" t="str">
        <f>IF(F27&gt;0,24," ")</f>
        <v xml:space="preserve"> </v>
      </c>
      <c r="F27" s="39"/>
      <c r="G27" s="38"/>
      <c r="H27" s="27"/>
      <c r="I27" s="2"/>
      <c r="J27" s="2"/>
      <c r="K27" s="2"/>
    </row>
    <row r="28" spans="1:11" x14ac:dyDescent="0.25">
      <c r="A28" s="2"/>
      <c r="B28" s="2"/>
      <c r="C28" s="2"/>
      <c r="D28" s="27"/>
      <c r="E28" s="30" t="str">
        <f>IF(F28&gt;0,25," ")</f>
        <v xml:space="preserve"> </v>
      </c>
      <c r="F28" s="39"/>
      <c r="G28" s="38"/>
      <c r="H28" s="27"/>
      <c r="I28" s="2"/>
      <c r="J28" s="2"/>
      <c r="K28" s="2"/>
    </row>
    <row r="29" spans="1:11" x14ac:dyDescent="0.25">
      <c r="A29" s="2"/>
      <c r="B29" s="2"/>
      <c r="C29" s="2"/>
      <c r="D29" s="27"/>
      <c r="E29" s="30" t="str">
        <f>IF(F29&gt;0,26," ")</f>
        <v xml:space="preserve"> </v>
      </c>
      <c r="F29" s="39"/>
      <c r="G29" s="38"/>
      <c r="H29" s="27"/>
      <c r="I29" s="2"/>
      <c r="J29" s="2"/>
      <c r="K29" s="2"/>
    </row>
    <row r="30" spans="1:11" x14ac:dyDescent="0.25">
      <c r="A30" s="2"/>
      <c r="B30" s="2"/>
      <c r="C30" s="2"/>
      <c r="D30" s="27"/>
      <c r="E30" s="30" t="str">
        <f>IF(F30&gt;0,27," ")</f>
        <v xml:space="preserve"> </v>
      </c>
      <c r="F30" s="39"/>
      <c r="G30" s="38"/>
      <c r="H30" s="27"/>
      <c r="I30" s="2"/>
      <c r="J30" s="2"/>
      <c r="K30" s="2"/>
    </row>
    <row r="31" spans="1:11" x14ac:dyDescent="0.25">
      <c r="A31" s="2"/>
      <c r="B31" s="2"/>
      <c r="C31" s="2"/>
      <c r="D31" s="27"/>
      <c r="E31" s="30" t="str">
        <f>IF(F31&gt;0,28," ")</f>
        <v xml:space="preserve"> </v>
      </c>
      <c r="F31" s="39"/>
      <c r="G31" s="38"/>
      <c r="H31" s="27"/>
      <c r="I31" s="2"/>
      <c r="J31" s="2"/>
      <c r="K31" s="2"/>
    </row>
    <row r="32" spans="1:11" x14ac:dyDescent="0.25">
      <c r="A32" s="2"/>
      <c r="B32" s="2"/>
      <c r="C32" s="2"/>
      <c r="D32" s="27"/>
      <c r="E32" s="30" t="str">
        <f>IF(F32&gt;0,29," ")</f>
        <v xml:space="preserve"> </v>
      </c>
      <c r="F32" s="39"/>
      <c r="G32" s="38"/>
      <c r="H32" s="27"/>
      <c r="I32" s="2"/>
      <c r="J32" s="2"/>
      <c r="K32" s="2"/>
    </row>
    <row r="33" spans="1:11" x14ac:dyDescent="0.25">
      <c r="A33" s="2"/>
      <c r="B33" s="2"/>
      <c r="C33" s="2"/>
      <c r="D33" s="27"/>
      <c r="E33" s="30" t="str">
        <f>IF(F33&gt;0,30," ")</f>
        <v xml:space="preserve"> </v>
      </c>
      <c r="F33" s="39"/>
      <c r="G33" s="38"/>
      <c r="H33" s="27"/>
      <c r="I33" s="2"/>
      <c r="J33" s="2"/>
      <c r="K33" s="2"/>
    </row>
    <row r="34" spans="1:11" x14ac:dyDescent="0.25">
      <c r="A34" s="2"/>
      <c r="B34" s="2"/>
      <c r="C34" s="2"/>
      <c r="D34" s="2"/>
      <c r="E34" s="30" t="str">
        <f>IF(F34&gt;0,31," ")</f>
        <v xml:space="preserve"> </v>
      </c>
      <c r="F34" s="39"/>
      <c r="G34" s="38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30" t="str">
        <f>IF(F35&gt;0,32," ")</f>
        <v xml:space="preserve"> </v>
      </c>
      <c r="F35" s="39"/>
      <c r="G35" s="38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30" t="str">
        <f>IF(F36&gt;0,33," ")</f>
        <v xml:space="preserve"> </v>
      </c>
      <c r="F36" s="39"/>
      <c r="G36" s="38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30" t="str">
        <f>IF(F37&gt;0,34," ")</f>
        <v xml:space="preserve"> </v>
      </c>
      <c r="F37" s="39"/>
      <c r="G37" s="38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30" t="str">
        <f>IF(F38&gt;0,35," ")</f>
        <v xml:space="preserve"> </v>
      </c>
      <c r="F38" s="39"/>
      <c r="G38" s="38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30" t="str">
        <f>IF(F39&gt;0,36," ")</f>
        <v xml:space="preserve"> </v>
      </c>
      <c r="F39" s="39"/>
      <c r="G39" s="38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30" t="str">
        <f>IF(F40&gt;0,37," ")</f>
        <v xml:space="preserve"> </v>
      </c>
      <c r="F40" s="39"/>
      <c r="G40" s="38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30" t="str">
        <f>IF(F41&gt;0,38," ")</f>
        <v xml:space="preserve"> </v>
      </c>
      <c r="F41" s="39"/>
      <c r="G41" s="38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30" t="str">
        <f>IF(F42&gt;0,39," ")</f>
        <v xml:space="preserve"> </v>
      </c>
      <c r="F42" s="39"/>
      <c r="G42" s="38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30" t="str">
        <f>IF(F43&gt;0,40," ")</f>
        <v xml:space="preserve"> </v>
      </c>
      <c r="F43" s="39"/>
      <c r="G43" s="38"/>
      <c r="H43" s="2"/>
      <c r="I43" s="2"/>
      <c r="J43" s="2"/>
      <c r="K43" s="2"/>
    </row>
    <row r="44" spans="1:11" x14ac:dyDescent="0.25">
      <c r="A44" s="2"/>
      <c r="B44" s="2"/>
      <c r="C44" s="2"/>
      <c r="D44" s="29"/>
      <c r="E44" s="29"/>
      <c r="F44" s="29"/>
      <c r="G44" s="29"/>
      <c r="H44" s="29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sheetProtection sheet="1" objects="1" scenarios="1" selectLockedCells="1"/>
  <mergeCells count="1">
    <mergeCell ref="E2:G2"/>
  </mergeCells>
  <phoneticPr fontId="2" type="noConversion"/>
  <dataValidations count="3">
    <dataValidation allowBlank="1" showInputMessage="1" showErrorMessage="1" prompt="Sıra numarası program tarafından otomatik olarak verilmektedir!" sqref="E4:E43" xr:uid="{00000000-0002-0000-0300-000000000000}"/>
    <dataValidation allowBlank="1" showInputMessage="1" showErrorMessage="1" prompt="Öğrencinin numarasını giriniz." sqref="F4:F43" xr:uid="{00000000-0002-0000-0300-000001000000}"/>
    <dataValidation allowBlank="1" showInputMessage="1" showErrorMessage="1" prompt="Öğrencinin ad ve soyadını giriniz." sqref="G4:G43" xr:uid="{00000000-0002-0000-0300-000002000000}"/>
  </dataValidations>
  <pageMargins left="1.57" right="0.78740157480314965" top="0.47" bottom="0.3" header="0.32" footer="0.2"/>
  <pageSetup paperSize="9" orientation="portrait" r:id="rId1"/>
  <headerFooter alignWithMargins="0"/>
  <ignoredErrors>
    <ignoredError sqref="E3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>
    <tabColor indexed="10"/>
  </sheetPr>
  <dimension ref="A1:AT20"/>
  <sheetViews>
    <sheetView zoomScaleNormal="100" workbookViewId="0">
      <selection activeCell="E9" sqref="E9"/>
    </sheetView>
  </sheetViews>
  <sheetFormatPr defaultColWidth="9.1796875" defaultRowHeight="12.5" x14ac:dyDescent="0.25"/>
  <cols>
    <col min="1" max="1" width="2.453125" style="4" customWidth="1"/>
    <col min="2" max="3" width="4.26953125" style="4" customWidth="1"/>
    <col min="4" max="4" width="4.54296875" style="4" customWidth="1"/>
    <col min="5" max="44" width="3.26953125" style="4" customWidth="1"/>
    <col min="45" max="45" width="8.54296875" style="4" customWidth="1"/>
    <col min="46" max="46" width="2.7265625" style="4" customWidth="1"/>
    <col min="47" max="16384" width="9.1796875" style="4"/>
  </cols>
  <sheetData>
    <row r="1" spans="1:46" ht="18" customHeight="1" x14ac:dyDescent="0.25">
      <c r="A1" s="25"/>
      <c r="B1" s="289" t="s">
        <v>24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1"/>
      <c r="AT1" s="25"/>
    </row>
    <row r="2" spans="1:46" ht="18" customHeight="1" x14ac:dyDescent="0.25">
      <c r="A2" s="25"/>
      <c r="B2" s="292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4"/>
      <c r="AT2" s="25"/>
    </row>
    <row r="3" spans="1:46" ht="16.5" customHeight="1" x14ac:dyDescent="0.25">
      <c r="A3" s="25"/>
      <c r="B3" s="299" t="s">
        <v>85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5"/>
    </row>
    <row r="4" spans="1:46" ht="16.5" customHeight="1" x14ac:dyDescent="0.25">
      <c r="A4" s="25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25"/>
    </row>
    <row r="5" spans="1:46" ht="16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ht="18" customHeight="1" x14ac:dyDescent="0.25">
      <c r="A6" s="25"/>
      <c r="B6" s="301" t="s">
        <v>53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3"/>
      <c r="AS6" s="296" t="s">
        <v>2</v>
      </c>
      <c r="AT6" s="25"/>
    </row>
    <row r="7" spans="1:46" ht="12.75" customHeight="1" x14ac:dyDescent="0.25">
      <c r="A7" s="25"/>
      <c r="B7" s="304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6"/>
      <c r="AS7" s="297"/>
      <c r="AT7" s="25"/>
    </row>
    <row r="8" spans="1:46" ht="21" customHeight="1" x14ac:dyDescent="0.25">
      <c r="A8" s="25"/>
      <c r="B8" s="295" t="s">
        <v>15</v>
      </c>
      <c r="C8" s="295"/>
      <c r="D8" s="295"/>
      <c r="E8" s="47">
        <v>1</v>
      </c>
      <c r="F8" s="47">
        <v>2</v>
      </c>
      <c r="G8" s="47">
        <v>3</v>
      </c>
      <c r="H8" s="47">
        <v>4</v>
      </c>
      <c r="I8" s="47">
        <v>5</v>
      </c>
      <c r="J8" s="47">
        <v>6</v>
      </c>
      <c r="K8" s="47">
        <v>7</v>
      </c>
      <c r="L8" s="47">
        <v>8</v>
      </c>
      <c r="M8" s="47">
        <v>9</v>
      </c>
      <c r="N8" s="47">
        <v>10</v>
      </c>
      <c r="O8" s="47">
        <v>11</v>
      </c>
      <c r="P8" s="47">
        <v>12</v>
      </c>
      <c r="Q8" s="47">
        <v>13</v>
      </c>
      <c r="R8" s="47">
        <v>14</v>
      </c>
      <c r="S8" s="47">
        <v>15</v>
      </c>
      <c r="T8" s="47">
        <v>16</v>
      </c>
      <c r="U8" s="47">
        <v>17</v>
      </c>
      <c r="V8" s="47">
        <v>18</v>
      </c>
      <c r="W8" s="47">
        <v>19</v>
      </c>
      <c r="X8" s="47">
        <v>20</v>
      </c>
      <c r="Y8" s="47">
        <v>21</v>
      </c>
      <c r="Z8" s="47">
        <v>22</v>
      </c>
      <c r="AA8" s="47">
        <v>23</v>
      </c>
      <c r="AB8" s="47">
        <v>24</v>
      </c>
      <c r="AC8" s="47">
        <v>25</v>
      </c>
      <c r="AD8" s="47">
        <v>26</v>
      </c>
      <c r="AE8" s="47">
        <v>27</v>
      </c>
      <c r="AF8" s="47">
        <v>28</v>
      </c>
      <c r="AG8" s="47">
        <v>29</v>
      </c>
      <c r="AH8" s="47">
        <v>30</v>
      </c>
      <c r="AI8" s="47">
        <v>31</v>
      </c>
      <c r="AJ8" s="47">
        <v>32</v>
      </c>
      <c r="AK8" s="47">
        <v>33</v>
      </c>
      <c r="AL8" s="47">
        <v>34</v>
      </c>
      <c r="AM8" s="47">
        <v>35</v>
      </c>
      <c r="AN8" s="47">
        <v>36</v>
      </c>
      <c r="AO8" s="47">
        <v>37</v>
      </c>
      <c r="AP8" s="47">
        <v>38</v>
      </c>
      <c r="AQ8" s="47">
        <v>39</v>
      </c>
      <c r="AR8" s="47">
        <v>40</v>
      </c>
      <c r="AS8" s="298"/>
      <c r="AT8" s="25"/>
    </row>
    <row r="9" spans="1:46" ht="25.5" customHeight="1" x14ac:dyDescent="0.25">
      <c r="A9" s="25"/>
      <c r="B9" s="288" t="s">
        <v>16</v>
      </c>
      <c r="C9" s="288"/>
      <c r="D9" s="288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23" t="str">
        <f>IF(SUM(E9:AR9)=0," ",SUM(E9:AR9))</f>
        <v xml:space="preserve"> </v>
      </c>
      <c r="AT9" s="25"/>
    </row>
    <row r="10" spans="1:46" ht="16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6"/>
      <c r="AT10" s="25"/>
    </row>
    <row r="11" spans="1:46" ht="18" customHeight="1" x14ac:dyDescent="0.25">
      <c r="A11" s="25"/>
      <c r="B11" s="301" t="s">
        <v>54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3"/>
      <c r="AS11" s="296" t="s">
        <v>2</v>
      </c>
      <c r="AT11" s="25"/>
    </row>
    <row r="12" spans="1:46" ht="12.75" customHeight="1" x14ac:dyDescent="0.25">
      <c r="A12" s="25"/>
      <c r="B12" s="304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6"/>
      <c r="AS12" s="297"/>
      <c r="AT12" s="25"/>
    </row>
    <row r="13" spans="1:46" ht="21" customHeight="1" x14ac:dyDescent="0.25">
      <c r="A13" s="25"/>
      <c r="B13" s="295" t="s">
        <v>15</v>
      </c>
      <c r="C13" s="295"/>
      <c r="D13" s="295"/>
      <c r="E13" s="47">
        <v>1</v>
      </c>
      <c r="F13" s="47">
        <v>2</v>
      </c>
      <c r="G13" s="47">
        <v>3</v>
      </c>
      <c r="H13" s="47">
        <v>4</v>
      </c>
      <c r="I13" s="47">
        <v>5</v>
      </c>
      <c r="J13" s="47">
        <v>6</v>
      </c>
      <c r="K13" s="47">
        <v>7</v>
      </c>
      <c r="L13" s="47">
        <v>8</v>
      </c>
      <c r="M13" s="47">
        <v>9</v>
      </c>
      <c r="N13" s="47">
        <v>10</v>
      </c>
      <c r="O13" s="47">
        <v>11</v>
      </c>
      <c r="P13" s="47">
        <v>12</v>
      </c>
      <c r="Q13" s="47">
        <v>13</v>
      </c>
      <c r="R13" s="47">
        <v>14</v>
      </c>
      <c r="S13" s="47">
        <v>15</v>
      </c>
      <c r="T13" s="47">
        <v>16</v>
      </c>
      <c r="U13" s="47">
        <v>17</v>
      </c>
      <c r="V13" s="47">
        <v>18</v>
      </c>
      <c r="W13" s="47">
        <v>19</v>
      </c>
      <c r="X13" s="47">
        <v>20</v>
      </c>
      <c r="Y13" s="47">
        <v>21</v>
      </c>
      <c r="Z13" s="47">
        <v>22</v>
      </c>
      <c r="AA13" s="47">
        <v>23</v>
      </c>
      <c r="AB13" s="47">
        <v>24</v>
      </c>
      <c r="AC13" s="47">
        <v>25</v>
      </c>
      <c r="AD13" s="47">
        <v>26</v>
      </c>
      <c r="AE13" s="47">
        <v>27</v>
      </c>
      <c r="AF13" s="47">
        <v>28</v>
      </c>
      <c r="AG13" s="47">
        <v>29</v>
      </c>
      <c r="AH13" s="47">
        <v>30</v>
      </c>
      <c r="AI13" s="47">
        <v>31</v>
      </c>
      <c r="AJ13" s="47">
        <v>32</v>
      </c>
      <c r="AK13" s="47">
        <v>33</v>
      </c>
      <c r="AL13" s="47">
        <v>34</v>
      </c>
      <c r="AM13" s="47">
        <v>35</v>
      </c>
      <c r="AN13" s="47">
        <v>36</v>
      </c>
      <c r="AO13" s="47">
        <v>37</v>
      </c>
      <c r="AP13" s="47">
        <v>38</v>
      </c>
      <c r="AQ13" s="47">
        <v>39</v>
      </c>
      <c r="AR13" s="47">
        <v>40</v>
      </c>
      <c r="AS13" s="298"/>
      <c r="AT13" s="25"/>
    </row>
    <row r="14" spans="1:46" ht="25.5" customHeight="1" x14ac:dyDescent="0.25">
      <c r="A14" s="25"/>
      <c r="B14" s="288" t="s">
        <v>16</v>
      </c>
      <c r="C14" s="288"/>
      <c r="D14" s="288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3" t="str">
        <f>IF(SUM(E14:AR14)=0," ",SUM(E14:AR14))</f>
        <v xml:space="preserve"> </v>
      </c>
      <c r="AT14" s="25"/>
    </row>
    <row r="15" spans="1:46" ht="16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6"/>
      <c r="AT15" s="25"/>
    </row>
    <row r="16" spans="1:46" ht="18" customHeight="1" x14ac:dyDescent="0.25">
      <c r="A16" s="25"/>
      <c r="B16" s="312" t="s">
        <v>55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4"/>
      <c r="AS16" s="308" t="s">
        <v>2</v>
      </c>
      <c r="AT16" s="25"/>
    </row>
    <row r="17" spans="1:46" ht="12.75" customHeight="1" x14ac:dyDescent="0.25">
      <c r="A17" s="25"/>
      <c r="B17" s="31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7"/>
      <c r="AS17" s="309"/>
      <c r="AT17" s="25"/>
    </row>
    <row r="18" spans="1:46" ht="21" customHeight="1" x14ac:dyDescent="0.25">
      <c r="A18" s="25"/>
      <c r="B18" s="311" t="s">
        <v>15</v>
      </c>
      <c r="C18" s="311"/>
      <c r="D18" s="311"/>
      <c r="E18" s="48">
        <v>1</v>
      </c>
      <c r="F18" s="48">
        <v>2</v>
      </c>
      <c r="G18" s="48">
        <v>3</v>
      </c>
      <c r="H18" s="48">
        <v>4</v>
      </c>
      <c r="I18" s="48">
        <v>5</v>
      </c>
      <c r="J18" s="48">
        <v>6</v>
      </c>
      <c r="K18" s="48">
        <v>7</v>
      </c>
      <c r="L18" s="48">
        <v>8</v>
      </c>
      <c r="M18" s="48">
        <v>9</v>
      </c>
      <c r="N18" s="48">
        <v>10</v>
      </c>
      <c r="O18" s="48">
        <v>11</v>
      </c>
      <c r="P18" s="48">
        <v>12</v>
      </c>
      <c r="Q18" s="48">
        <v>13</v>
      </c>
      <c r="R18" s="48">
        <v>14</v>
      </c>
      <c r="S18" s="48">
        <v>15</v>
      </c>
      <c r="T18" s="48">
        <v>16</v>
      </c>
      <c r="U18" s="48">
        <v>17</v>
      </c>
      <c r="V18" s="48">
        <v>18</v>
      </c>
      <c r="W18" s="48">
        <v>19</v>
      </c>
      <c r="X18" s="48">
        <v>20</v>
      </c>
      <c r="Y18" s="48">
        <v>21</v>
      </c>
      <c r="Z18" s="48">
        <v>22</v>
      </c>
      <c r="AA18" s="48">
        <v>23</v>
      </c>
      <c r="AB18" s="48">
        <v>24</v>
      </c>
      <c r="AC18" s="48">
        <v>25</v>
      </c>
      <c r="AD18" s="48">
        <v>26</v>
      </c>
      <c r="AE18" s="48">
        <v>27</v>
      </c>
      <c r="AF18" s="48">
        <v>28</v>
      </c>
      <c r="AG18" s="48">
        <v>29</v>
      </c>
      <c r="AH18" s="48">
        <v>30</v>
      </c>
      <c r="AI18" s="48">
        <v>31</v>
      </c>
      <c r="AJ18" s="48">
        <v>32</v>
      </c>
      <c r="AK18" s="48">
        <v>33</v>
      </c>
      <c r="AL18" s="48">
        <v>34</v>
      </c>
      <c r="AM18" s="48">
        <v>35</v>
      </c>
      <c r="AN18" s="48">
        <v>36</v>
      </c>
      <c r="AO18" s="48">
        <v>37</v>
      </c>
      <c r="AP18" s="48">
        <v>38</v>
      </c>
      <c r="AQ18" s="48">
        <v>39</v>
      </c>
      <c r="AR18" s="48">
        <v>40</v>
      </c>
      <c r="AS18" s="310"/>
      <c r="AT18" s="25"/>
    </row>
    <row r="19" spans="1:46" ht="25.5" customHeight="1" x14ac:dyDescent="0.25">
      <c r="A19" s="25"/>
      <c r="B19" s="307" t="s">
        <v>16</v>
      </c>
      <c r="C19" s="307"/>
      <c r="D19" s="307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4" t="str">
        <f>IF(SUM(E19:AR19)=0," ",SUM(E19:AR19))</f>
        <v xml:space="preserve"> </v>
      </c>
      <c r="AT19" s="25"/>
    </row>
    <row r="20" spans="1:46" ht="16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</sheetData>
  <sheetProtection sheet="1" selectLockedCells="1"/>
  <mergeCells count="14">
    <mergeCell ref="AS11:AS13"/>
    <mergeCell ref="B13:D13"/>
    <mergeCell ref="B11:AR12"/>
    <mergeCell ref="B19:D19"/>
    <mergeCell ref="B14:D14"/>
    <mergeCell ref="AS16:AS18"/>
    <mergeCell ref="B18:D18"/>
    <mergeCell ref="B16:AR17"/>
    <mergeCell ref="B9:D9"/>
    <mergeCell ref="B1:AS2"/>
    <mergeCell ref="B8:D8"/>
    <mergeCell ref="AS6:AS8"/>
    <mergeCell ref="B3:AS4"/>
    <mergeCell ref="B6:AR7"/>
  </mergeCells>
  <phoneticPr fontId="2" type="noConversion"/>
  <dataValidations count="2">
    <dataValidation allowBlank="1" showInputMessage="1" showErrorMessage="1" prompt="Sorunun puan değerini giriniz." sqref="E19:AR19 O9:AR9 Y14:AR14" xr:uid="{00000000-0002-0000-0400-000000000000}"/>
    <dataValidation allowBlank="1" showInputMessage="1" showErrorMessage="1" prompt="Sorunun puan değerini giriniz." sqref="E9:N9 E14:X14" xr:uid="{00000000-0002-0000-0400-000001000000}">
      <formula1>0</formula1>
      <formula2>0</formula2>
    </dataValidation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">
    <tabColor indexed="44"/>
  </sheetPr>
  <dimension ref="A1:AU102"/>
  <sheetViews>
    <sheetView view="pageBreakPreview" zoomScale="98" zoomScaleNormal="70" zoomScaleSheetLayoutView="98" workbookViewId="0">
      <selection activeCell="F4" sqref="F4"/>
    </sheetView>
  </sheetViews>
  <sheetFormatPr defaultColWidth="9.1796875" defaultRowHeight="12.5" x14ac:dyDescent="0.25"/>
  <cols>
    <col min="1" max="1" width="3.81640625" style="4" customWidth="1"/>
    <col min="2" max="2" width="5.7265625" style="4" customWidth="1"/>
    <col min="3" max="4" width="8.7265625" style="4" customWidth="1"/>
    <col min="5" max="5" width="3.453125" style="4" customWidth="1"/>
    <col min="6" max="45" width="2.453125" style="4" customWidth="1"/>
    <col min="46" max="46" width="7.7265625" style="4" customWidth="1"/>
    <col min="47" max="47" width="4.54296875" style="4" hidden="1" customWidth="1"/>
    <col min="48" max="16384" width="9.1796875" style="4"/>
  </cols>
  <sheetData>
    <row r="1" spans="1:47" ht="17.25" customHeight="1" x14ac:dyDescent="0.25">
      <c r="A1" s="325" t="str">
        <f>'K. Bilgiler'!H14&amp;" EĞİTİM ÖĞRETİM YILI "&amp;'K. Bilgiler'!H6</f>
        <v>2023-2024 EĞİTİM ÖĞRETİM YILI Osman Gazi Anadolu İmam Hatip Lisesi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7"/>
      <c r="AQ1" s="324">
        <f>'Yazılı Tarihleri'!D2</f>
        <v>45231</v>
      </c>
      <c r="AR1" s="324"/>
      <c r="AS1" s="324"/>
      <c r="AT1" s="324"/>
      <c r="AU1" s="324"/>
    </row>
    <row r="2" spans="1:47" ht="16.5" customHeight="1" x14ac:dyDescent="0.25">
      <c r="A2" s="323" t="str">
        <f>'K. Bilgiler'!H10&amp;" / "&amp;'K. Bilgiler'!H12&amp;" SINIFI "&amp;'K. Bilgiler'!H8&amp;" DERSİ "&amp;'K. Bilgiler'!H16&amp;" DÖNEM 1. SINAV ANALİZİ"</f>
        <v>Sınıfı yazınız. / Şubeyi yazınız. SINIFI Dersin adını yazınız. DERSİ 1 DÖNEM 1. SINAV ANALİZİ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4"/>
      <c r="AR2" s="324"/>
      <c r="AS2" s="324"/>
      <c r="AT2" s="324"/>
      <c r="AU2" s="324"/>
    </row>
    <row r="3" spans="1:47" ht="85" customHeight="1" x14ac:dyDescent="0.25">
      <c r="A3" s="318" t="s">
        <v>86</v>
      </c>
      <c r="B3" s="319"/>
      <c r="C3" s="319"/>
      <c r="D3" s="319"/>
      <c r="E3" s="320"/>
      <c r="F3" s="132" t="s">
        <v>112</v>
      </c>
      <c r="G3" s="132" t="s">
        <v>113</v>
      </c>
      <c r="H3" s="132" t="s">
        <v>114</v>
      </c>
      <c r="I3" s="132" t="s">
        <v>115</v>
      </c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3"/>
      <c r="AR3" s="133"/>
      <c r="AS3" s="133"/>
      <c r="AT3" s="321"/>
      <c r="AU3" s="322"/>
    </row>
    <row r="4" spans="1:47" ht="12.75" customHeight="1" x14ac:dyDescent="0.25">
      <c r="A4" s="360" t="s">
        <v>28</v>
      </c>
      <c r="B4" s="360"/>
      <c r="C4" s="360"/>
      <c r="D4" s="360"/>
      <c r="E4" s="360"/>
      <c r="F4" s="17" t="str">
        <f>IF('NOT Baremi'!E9=0," ",'NOT Baremi'!E9)</f>
        <v xml:space="preserve"> </v>
      </c>
      <c r="G4" s="17" t="str">
        <f>IF('NOT Baremi'!F9=0," ",'NOT Baremi'!F9)</f>
        <v xml:space="preserve"> </v>
      </c>
      <c r="H4" s="17" t="str">
        <f>IF('NOT Baremi'!G9=0," ",'NOT Baremi'!G9)</f>
        <v xml:space="preserve"> </v>
      </c>
      <c r="I4" s="17" t="str">
        <f>IF('NOT Baremi'!H9=0," ",'NOT Baremi'!H9)</f>
        <v xml:space="preserve"> </v>
      </c>
      <c r="J4" s="17" t="str">
        <f>IF('NOT Baremi'!I9=0," ",'NOT Baremi'!I9)</f>
        <v xml:space="preserve"> </v>
      </c>
      <c r="K4" s="17" t="str">
        <f>IF('NOT Baremi'!J9=0," ",'NOT Baremi'!J9)</f>
        <v xml:space="preserve"> </v>
      </c>
      <c r="L4" s="17" t="str">
        <f>IF('NOT Baremi'!K9=0," ",'NOT Baremi'!K9)</f>
        <v xml:space="preserve"> </v>
      </c>
      <c r="M4" s="17" t="str">
        <f>IF('NOT Baremi'!L9=0," ",'NOT Baremi'!L9)</f>
        <v xml:space="preserve"> </v>
      </c>
      <c r="N4" s="17" t="str">
        <f>IF('NOT Baremi'!M9=0," ",'NOT Baremi'!M9)</f>
        <v xml:space="preserve"> </v>
      </c>
      <c r="O4" s="17" t="str">
        <f>IF('NOT Baremi'!N9=0," ",'NOT Baremi'!N9)</f>
        <v xml:space="preserve"> </v>
      </c>
      <c r="P4" s="17" t="str">
        <f>IF('NOT Baremi'!O9=0," ",'NOT Baremi'!O9)</f>
        <v xml:space="preserve"> </v>
      </c>
      <c r="Q4" s="17" t="str">
        <f>IF('NOT Baremi'!P9=0," ",'NOT Baremi'!P9)</f>
        <v xml:space="preserve"> </v>
      </c>
      <c r="R4" s="17" t="str">
        <f>IF('NOT Baremi'!Q9=0," ",'NOT Baremi'!Q9)</f>
        <v xml:space="preserve"> </v>
      </c>
      <c r="S4" s="17" t="str">
        <f>IF('NOT Baremi'!R9=0," ",'NOT Baremi'!R9)</f>
        <v xml:space="preserve"> </v>
      </c>
      <c r="T4" s="17" t="str">
        <f>IF('NOT Baremi'!S9=0," ",'NOT Baremi'!S9)</f>
        <v xml:space="preserve"> </v>
      </c>
      <c r="U4" s="17" t="str">
        <f>IF('NOT Baremi'!T9=0," ",'NOT Baremi'!T9)</f>
        <v xml:space="preserve"> </v>
      </c>
      <c r="V4" s="17" t="str">
        <f>IF('NOT Baremi'!U9=0," ",'NOT Baremi'!U9)</f>
        <v xml:space="preserve"> </v>
      </c>
      <c r="W4" s="17" t="str">
        <f>IF('NOT Baremi'!V9=0," ",'NOT Baremi'!V9)</f>
        <v xml:space="preserve"> </v>
      </c>
      <c r="X4" s="17" t="str">
        <f>IF('NOT Baremi'!W9=0," ",'NOT Baremi'!W9)</f>
        <v xml:space="preserve"> </v>
      </c>
      <c r="Y4" s="17" t="str">
        <f>IF('NOT Baremi'!X9=0," ",'NOT Baremi'!X9)</f>
        <v xml:space="preserve"> </v>
      </c>
      <c r="Z4" s="17" t="str">
        <f>IF('NOT Baremi'!Y9=0," ",'NOT Baremi'!Y9)</f>
        <v xml:space="preserve"> </v>
      </c>
      <c r="AA4" s="17" t="str">
        <f>IF('NOT Baremi'!Z9=0," ",'NOT Baremi'!Z9)</f>
        <v xml:space="preserve"> </v>
      </c>
      <c r="AB4" s="17" t="str">
        <f>IF('NOT Baremi'!AA9=0," ",'NOT Baremi'!AA9)</f>
        <v xml:space="preserve"> </v>
      </c>
      <c r="AC4" s="17" t="str">
        <f>IF('NOT Baremi'!AB9=0," ",'NOT Baremi'!AB9)</f>
        <v xml:space="preserve"> </v>
      </c>
      <c r="AD4" s="17" t="str">
        <f>IF('NOT Baremi'!AC9=0," ",'NOT Baremi'!AC9)</f>
        <v xml:space="preserve"> </v>
      </c>
      <c r="AE4" s="17" t="str">
        <f>IF('NOT Baremi'!AD9=0," ",'NOT Baremi'!AD9)</f>
        <v xml:space="preserve"> </v>
      </c>
      <c r="AF4" s="17" t="str">
        <f>IF('NOT Baremi'!AE9=0," ",'NOT Baremi'!AE9)</f>
        <v xml:space="preserve"> </v>
      </c>
      <c r="AG4" s="17" t="str">
        <f>IF('NOT Baremi'!AF9=0," ",'NOT Baremi'!AF9)</f>
        <v xml:space="preserve"> </v>
      </c>
      <c r="AH4" s="17" t="str">
        <f>IF('NOT Baremi'!AG9=0," ",'NOT Baremi'!AG9)</f>
        <v xml:space="preserve"> </v>
      </c>
      <c r="AI4" s="17" t="str">
        <f>IF('NOT Baremi'!AH9=0," ",'NOT Baremi'!AH9)</f>
        <v xml:space="preserve"> </v>
      </c>
      <c r="AJ4" s="17" t="str">
        <f>IF('NOT Baremi'!AI9=0," ",'NOT Baremi'!AI9)</f>
        <v xml:space="preserve"> </v>
      </c>
      <c r="AK4" s="17" t="str">
        <f>IF('NOT Baremi'!AJ9=0," ",'NOT Baremi'!AJ9)</f>
        <v xml:space="preserve"> </v>
      </c>
      <c r="AL4" s="17" t="str">
        <f>IF('NOT Baremi'!AK9=0," ",'NOT Baremi'!AK9)</f>
        <v xml:space="preserve"> </v>
      </c>
      <c r="AM4" s="17" t="str">
        <f>IF('NOT Baremi'!AL9=0," ",'NOT Baremi'!AL9)</f>
        <v xml:space="preserve"> </v>
      </c>
      <c r="AN4" s="17" t="str">
        <f>IF('NOT Baremi'!AM9=0," ",'NOT Baremi'!AM9)</f>
        <v xml:space="preserve"> </v>
      </c>
      <c r="AO4" s="17" t="str">
        <f>IF('NOT Baremi'!AN9=0," ",'NOT Baremi'!AN9)</f>
        <v xml:space="preserve"> </v>
      </c>
      <c r="AP4" s="17" t="str">
        <f>IF('NOT Baremi'!AO9=0," ",'NOT Baremi'!AO9)</f>
        <v xml:space="preserve"> </v>
      </c>
      <c r="AQ4" s="17" t="str">
        <f>IF('NOT Baremi'!AP9=0," ",'NOT Baremi'!AP9)</f>
        <v xml:space="preserve"> </v>
      </c>
      <c r="AR4" s="17" t="str">
        <f>IF('NOT Baremi'!AQ9=0," ",'NOT Baremi'!AQ9)</f>
        <v xml:space="preserve"> </v>
      </c>
      <c r="AS4" s="17" t="str">
        <f>IF('NOT Baremi'!AR9=0," ",'NOT Baremi'!AR9)</f>
        <v xml:space="preserve"> </v>
      </c>
      <c r="AT4" s="34" t="str">
        <f>IF(SUM(F4:AS4)=0," ",SUM(F4:AS4))</f>
        <v xml:space="preserve"> </v>
      </c>
      <c r="AU4" s="346" t="s">
        <v>103</v>
      </c>
    </row>
    <row r="5" spans="1:47" ht="37.5" x14ac:dyDescent="0.25">
      <c r="A5" s="35" t="s">
        <v>0</v>
      </c>
      <c r="B5" s="35" t="s">
        <v>36</v>
      </c>
      <c r="C5" s="361" t="s">
        <v>27</v>
      </c>
      <c r="D5" s="361"/>
      <c r="E5" s="361"/>
      <c r="F5" s="16" t="str">
        <f>IF('NOT Baremi'!E9&gt;0,'NOT Baremi'!E8&amp;"."&amp;"SORU"," ")</f>
        <v xml:space="preserve"> </v>
      </c>
      <c r="G5" s="16" t="str">
        <f>IF('NOT Baremi'!F9&gt;0,'NOT Baremi'!F8&amp;"."&amp;"SORU"," ")</f>
        <v xml:space="preserve"> </v>
      </c>
      <c r="H5" s="16" t="str">
        <f>IF('NOT Baremi'!G9&gt;0,'NOT Baremi'!G8&amp;"."&amp;"SORU"," ")</f>
        <v xml:space="preserve"> </v>
      </c>
      <c r="I5" s="16" t="str">
        <f>IF('NOT Baremi'!H9&gt;0,'NOT Baremi'!H8&amp;"."&amp;"SORU"," ")</f>
        <v xml:space="preserve"> </v>
      </c>
      <c r="J5" s="16" t="str">
        <f>IF('NOT Baremi'!I9&gt;0,'NOT Baremi'!I8&amp;"."&amp;"SORU"," ")</f>
        <v xml:space="preserve"> </v>
      </c>
      <c r="K5" s="16" t="str">
        <f>IF('NOT Baremi'!J9&gt;0,'NOT Baremi'!J8&amp;"."&amp;"SORU"," ")</f>
        <v xml:space="preserve"> </v>
      </c>
      <c r="L5" s="16" t="str">
        <f>IF('NOT Baremi'!K9&gt;0,'NOT Baremi'!K8&amp;"."&amp;"SORU"," ")</f>
        <v xml:space="preserve"> </v>
      </c>
      <c r="M5" s="16" t="str">
        <f>IF('NOT Baremi'!L9&gt;0,'NOT Baremi'!L8&amp;"."&amp;"SORU"," ")</f>
        <v xml:space="preserve"> </v>
      </c>
      <c r="N5" s="16" t="str">
        <f>IF('NOT Baremi'!M9&gt;0,'NOT Baremi'!M8&amp;"."&amp;"SORU"," ")</f>
        <v xml:space="preserve"> </v>
      </c>
      <c r="O5" s="16" t="str">
        <f>IF('NOT Baremi'!N9&gt;0,'NOT Baremi'!N8&amp;"."&amp;"SORU"," ")</f>
        <v xml:space="preserve"> </v>
      </c>
      <c r="P5" s="16" t="str">
        <f>IF('NOT Baremi'!O9&gt;0,'NOT Baremi'!O8&amp;"."&amp;"SORU"," ")</f>
        <v xml:space="preserve"> </v>
      </c>
      <c r="Q5" s="16" t="str">
        <f>IF('NOT Baremi'!P9&gt;0,'NOT Baremi'!P8&amp;"."&amp;"SORU"," ")</f>
        <v xml:space="preserve"> </v>
      </c>
      <c r="R5" s="16" t="str">
        <f>IF('NOT Baremi'!Q9&gt;0,'NOT Baremi'!Q8&amp;"."&amp;"SORU"," ")</f>
        <v xml:space="preserve"> </v>
      </c>
      <c r="S5" s="16" t="str">
        <f>IF('NOT Baremi'!R9&gt;0,'NOT Baremi'!R8&amp;"."&amp;"SORU"," ")</f>
        <v xml:space="preserve"> </v>
      </c>
      <c r="T5" s="16" t="str">
        <f>IF('NOT Baremi'!S9&gt;0,'NOT Baremi'!S8&amp;"."&amp;"SORU"," ")</f>
        <v xml:space="preserve"> </v>
      </c>
      <c r="U5" s="16" t="str">
        <f>IF('NOT Baremi'!T9&gt;0,'NOT Baremi'!T8&amp;"."&amp;"SORU"," ")</f>
        <v xml:space="preserve"> </v>
      </c>
      <c r="V5" s="16" t="str">
        <f>IF('NOT Baremi'!U9&gt;0,'NOT Baremi'!U8&amp;"."&amp;"SORU"," ")</f>
        <v xml:space="preserve"> </v>
      </c>
      <c r="W5" s="16" t="str">
        <f>IF('NOT Baremi'!V9&gt;0,'NOT Baremi'!V8&amp;"."&amp;"SORU"," ")</f>
        <v xml:space="preserve"> </v>
      </c>
      <c r="X5" s="16" t="str">
        <f>IF('NOT Baremi'!W9&gt;0,'NOT Baremi'!W8&amp;"."&amp;"SORU"," ")</f>
        <v xml:space="preserve"> </v>
      </c>
      <c r="Y5" s="16" t="str">
        <f>IF('NOT Baremi'!X9&gt;0,'NOT Baremi'!X8&amp;"."&amp;"SORU"," ")</f>
        <v xml:space="preserve"> </v>
      </c>
      <c r="Z5" s="16" t="str">
        <f>IF('NOT Baremi'!Y9&gt;0,'NOT Baremi'!Y8&amp;"."&amp;"SORU"," ")</f>
        <v xml:space="preserve"> </v>
      </c>
      <c r="AA5" s="16" t="str">
        <f>IF('NOT Baremi'!Z9&gt;0,'NOT Baremi'!Z8&amp;"."&amp;"SORU"," ")</f>
        <v xml:space="preserve"> </v>
      </c>
      <c r="AB5" s="16" t="str">
        <f>IF('NOT Baremi'!AA9&gt;0,'NOT Baremi'!AA8&amp;"."&amp;"SORU"," ")</f>
        <v xml:space="preserve"> </v>
      </c>
      <c r="AC5" s="16" t="str">
        <f>IF('NOT Baremi'!AB9&gt;0,'NOT Baremi'!AB8&amp;"."&amp;"SORU"," ")</f>
        <v xml:space="preserve"> </v>
      </c>
      <c r="AD5" s="16" t="str">
        <f>IF('NOT Baremi'!AC9&gt;0,'NOT Baremi'!AC8&amp;"."&amp;"SORU"," ")</f>
        <v xml:space="preserve"> </v>
      </c>
      <c r="AE5" s="16" t="str">
        <f>IF('NOT Baremi'!AD9&gt;0,'NOT Baremi'!AD8&amp;"."&amp;"SORU"," ")</f>
        <v xml:space="preserve"> </v>
      </c>
      <c r="AF5" s="16" t="str">
        <f>IF('NOT Baremi'!AE9&gt;0,'NOT Baremi'!AE8&amp;"."&amp;"SORU"," ")</f>
        <v xml:space="preserve"> </v>
      </c>
      <c r="AG5" s="16" t="str">
        <f>IF('NOT Baremi'!AF9&gt;0,'NOT Baremi'!AF8&amp;"."&amp;"SORU"," ")</f>
        <v xml:space="preserve"> </v>
      </c>
      <c r="AH5" s="16" t="str">
        <f>IF('NOT Baremi'!AG9&gt;0,'NOT Baremi'!AG8&amp;"."&amp;"SORU"," ")</f>
        <v xml:space="preserve"> </v>
      </c>
      <c r="AI5" s="16" t="str">
        <f>IF('NOT Baremi'!AH9&gt;0,'NOT Baremi'!AH8&amp;"."&amp;"SORU"," ")</f>
        <v xml:space="preserve"> </v>
      </c>
      <c r="AJ5" s="16" t="str">
        <f>IF('NOT Baremi'!AI9&gt;0,'NOT Baremi'!AI8&amp;"."&amp;"SORU"," ")</f>
        <v xml:space="preserve"> </v>
      </c>
      <c r="AK5" s="16" t="str">
        <f>IF('NOT Baremi'!AJ9&gt;0,'NOT Baremi'!AJ8&amp;"."&amp;"SORU"," ")</f>
        <v xml:space="preserve"> </v>
      </c>
      <c r="AL5" s="16" t="str">
        <f>IF('NOT Baremi'!AK9&gt;0,'NOT Baremi'!AK8&amp;"."&amp;"SORU"," ")</f>
        <v xml:space="preserve"> </v>
      </c>
      <c r="AM5" s="16" t="str">
        <f>IF('NOT Baremi'!AL9&gt;0,'NOT Baremi'!AL8&amp;"."&amp;"SORU"," ")</f>
        <v xml:space="preserve"> </v>
      </c>
      <c r="AN5" s="16" t="str">
        <f>IF('NOT Baremi'!AM9&gt;0,'NOT Baremi'!AM8&amp;"."&amp;"SORU"," ")</f>
        <v xml:space="preserve"> </v>
      </c>
      <c r="AO5" s="16" t="str">
        <f>IF('NOT Baremi'!AN9&gt;0,'NOT Baremi'!AN8&amp;"."&amp;"SORU"," ")</f>
        <v xml:space="preserve"> </v>
      </c>
      <c r="AP5" s="16" t="str">
        <f>IF('NOT Baremi'!AO9&gt;0,'NOT Baremi'!AO8&amp;"."&amp;"SORU"," ")</f>
        <v xml:space="preserve"> </v>
      </c>
      <c r="AQ5" s="16" t="str">
        <f>IF('NOT Baremi'!AP9&gt;0,'NOT Baremi'!AP8&amp;"."&amp;"SORU"," ")</f>
        <v xml:space="preserve"> </v>
      </c>
      <c r="AR5" s="16" t="str">
        <f>IF('NOT Baremi'!AQ9&gt;0,'NOT Baremi'!AQ8&amp;"."&amp;"SORU"," ")</f>
        <v xml:space="preserve"> </v>
      </c>
      <c r="AS5" s="16" t="str">
        <f>IF('NOT Baremi'!AR9&gt;0,'NOT Baremi'!AR8&amp;"."&amp;"SORU"," ")</f>
        <v xml:space="preserve"> </v>
      </c>
      <c r="AT5" s="19" t="s">
        <v>31</v>
      </c>
      <c r="AU5" s="347"/>
    </row>
    <row r="6" spans="1:47" ht="12" customHeight="1" x14ac:dyDescent="0.25">
      <c r="A6" s="36" t="str">
        <f>'S. Listesi'!E4</f>
        <v xml:space="preserve"> </v>
      </c>
      <c r="B6" s="37" t="str">
        <f>IF('S. Listesi'!F4=0," ",'S. Listesi'!F4)</f>
        <v xml:space="preserve"> </v>
      </c>
      <c r="C6" s="331" t="str">
        <f>IF('S. Listesi'!G4=0," ",'S. Listesi'!G4)</f>
        <v xml:space="preserve"> </v>
      </c>
      <c r="D6" s="331"/>
      <c r="E6" s="331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0" t="str">
        <f>IF(COUNTBLANK(F6:AS6)=COLUMNS(F6:AS6)," ",IF(SUM(F6:AS6)=0,0,SUM(F6:AS6)))</f>
        <v xml:space="preserve"> </v>
      </c>
      <c r="AU6" s="20" t="str">
        <f t="shared" ref="AU6:AU45" si="0">IF(AT6=" "," ",IF(AT6&gt;=85,5,IF(AT6&gt;=70,4,IF(AT6&gt;=60,3,IF(AT6&gt;=50,2,IF(AT6&gt;=0,1,0))))))</f>
        <v xml:space="preserve"> </v>
      </c>
    </row>
    <row r="7" spans="1:47" ht="12" customHeight="1" x14ac:dyDescent="0.25">
      <c r="A7" s="36" t="str">
        <f>'S. Listesi'!E5</f>
        <v xml:space="preserve"> </v>
      </c>
      <c r="B7" s="37" t="str">
        <f>IF('S. Listesi'!F5=0," ",'S. Listesi'!F5)</f>
        <v xml:space="preserve"> </v>
      </c>
      <c r="C7" s="331" t="str">
        <f>IF('S. Listesi'!G5=0," ",'S. Listesi'!G5)</f>
        <v xml:space="preserve"> </v>
      </c>
      <c r="D7" s="331"/>
      <c r="E7" s="331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20" t="str">
        <f t="shared" ref="AT7:AT45" si="1">IF(COUNTBLANK(F7:AS7)=COLUMNS(F7:AS7)," ",IF(SUM(F7:AS7)=0,0,SUM(F7:AS7)))</f>
        <v xml:space="preserve"> </v>
      </c>
      <c r="AU7" s="20" t="str">
        <f t="shared" si="0"/>
        <v xml:space="preserve"> </v>
      </c>
    </row>
    <row r="8" spans="1:47" ht="12" customHeight="1" x14ac:dyDescent="0.25">
      <c r="A8" s="36" t="str">
        <f>'S. Listesi'!E6</f>
        <v xml:space="preserve"> </v>
      </c>
      <c r="B8" s="37" t="str">
        <f>IF('S. Listesi'!F6=0," ",'S. Listesi'!F6)</f>
        <v xml:space="preserve"> </v>
      </c>
      <c r="C8" s="331" t="str">
        <f>IF('S. Listesi'!G6=0," ",'S. Listesi'!G6)</f>
        <v xml:space="preserve"> </v>
      </c>
      <c r="D8" s="331"/>
      <c r="E8" s="331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0" t="str">
        <f t="shared" si="1"/>
        <v xml:space="preserve"> </v>
      </c>
      <c r="AU8" s="20" t="str">
        <f>IF(AT8=" "," ",IF(AT8&gt;=85,5,IF(AT8&gt;=70,4,IF(AT8&gt;=60,3,IF(AT8&gt;=50,2,IF(AT8&gt;=0,1,0))))))</f>
        <v xml:space="preserve"> </v>
      </c>
    </row>
    <row r="9" spans="1:47" ht="12" customHeight="1" x14ac:dyDescent="0.25">
      <c r="A9" s="36" t="str">
        <f>'S. Listesi'!E7</f>
        <v xml:space="preserve"> </v>
      </c>
      <c r="B9" s="37" t="str">
        <f>IF('S. Listesi'!F7=0," ",'S. Listesi'!F7)</f>
        <v xml:space="preserve"> </v>
      </c>
      <c r="C9" s="331" t="str">
        <f>IF('S. Listesi'!G7=0," ",'S. Listesi'!G7)</f>
        <v xml:space="preserve"> </v>
      </c>
      <c r="D9" s="331"/>
      <c r="E9" s="331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20" t="str">
        <f t="shared" si="1"/>
        <v xml:space="preserve"> </v>
      </c>
      <c r="AU9" s="20" t="str">
        <f t="shared" si="0"/>
        <v xml:space="preserve"> </v>
      </c>
    </row>
    <row r="10" spans="1:47" ht="12" customHeight="1" x14ac:dyDescent="0.25">
      <c r="A10" s="36" t="str">
        <f>'S. Listesi'!E8</f>
        <v xml:space="preserve"> </v>
      </c>
      <c r="B10" s="37" t="str">
        <f>IF('S. Listesi'!F8=0," ",'S. Listesi'!F8)</f>
        <v xml:space="preserve"> </v>
      </c>
      <c r="C10" s="331" t="str">
        <f>IF('S. Listesi'!G8=0," ",'S. Listesi'!G8)</f>
        <v xml:space="preserve"> </v>
      </c>
      <c r="D10" s="331"/>
      <c r="E10" s="331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0" t="str">
        <f t="shared" si="1"/>
        <v xml:space="preserve"> </v>
      </c>
      <c r="AU10" s="20" t="str">
        <f t="shared" si="0"/>
        <v xml:space="preserve"> </v>
      </c>
    </row>
    <row r="11" spans="1:47" ht="12" customHeight="1" x14ac:dyDescent="0.25">
      <c r="A11" s="36" t="str">
        <f>'S. Listesi'!E9</f>
        <v xml:space="preserve"> </v>
      </c>
      <c r="B11" s="37" t="str">
        <f>IF('S. Listesi'!F9=0," ",'S. Listesi'!F9)</f>
        <v xml:space="preserve"> </v>
      </c>
      <c r="C11" s="331" t="str">
        <f>IF('S. Listesi'!G9=0," ",'S. Listesi'!G9)</f>
        <v xml:space="preserve"> </v>
      </c>
      <c r="D11" s="331"/>
      <c r="E11" s="331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20" t="str">
        <f t="shared" si="1"/>
        <v xml:space="preserve"> </v>
      </c>
      <c r="AU11" s="20" t="str">
        <f t="shared" si="0"/>
        <v xml:space="preserve"> </v>
      </c>
    </row>
    <row r="12" spans="1:47" ht="12" customHeight="1" x14ac:dyDescent="0.25">
      <c r="A12" s="36" t="str">
        <f>'S. Listesi'!E10</f>
        <v xml:space="preserve"> </v>
      </c>
      <c r="B12" s="37" t="str">
        <f>IF('S. Listesi'!F10=0," ",'S. Listesi'!F10)</f>
        <v xml:space="preserve"> </v>
      </c>
      <c r="C12" s="331" t="str">
        <f>IF('S. Listesi'!G10=0," ",'S. Listesi'!G10)</f>
        <v xml:space="preserve"> </v>
      </c>
      <c r="D12" s="331"/>
      <c r="E12" s="331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0" t="str">
        <f t="shared" si="1"/>
        <v xml:space="preserve"> </v>
      </c>
      <c r="AU12" s="20" t="str">
        <f t="shared" si="0"/>
        <v xml:space="preserve"> </v>
      </c>
    </row>
    <row r="13" spans="1:47" ht="12" customHeight="1" x14ac:dyDescent="0.25">
      <c r="A13" s="36" t="str">
        <f>'S. Listesi'!E11</f>
        <v xml:space="preserve"> </v>
      </c>
      <c r="B13" s="37" t="str">
        <f>IF('S. Listesi'!F11=0," ",'S. Listesi'!F11)</f>
        <v xml:space="preserve"> </v>
      </c>
      <c r="C13" s="331" t="str">
        <f>IF('S. Listesi'!G11=0," ",'S. Listesi'!G11)</f>
        <v xml:space="preserve"> </v>
      </c>
      <c r="D13" s="331"/>
      <c r="E13" s="331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20" t="str">
        <f t="shared" si="1"/>
        <v xml:space="preserve"> </v>
      </c>
      <c r="AU13" s="20" t="str">
        <f t="shared" si="0"/>
        <v xml:space="preserve"> </v>
      </c>
    </row>
    <row r="14" spans="1:47" ht="12" customHeight="1" x14ac:dyDescent="0.25">
      <c r="A14" s="36" t="str">
        <f>'S. Listesi'!E12</f>
        <v xml:space="preserve"> </v>
      </c>
      <c r="B14" s="37" t="str">
        <f>IF('S. Listesi'!F12=0," ",'S. Listesi'!F12)</f>
        <v xml:space="preserve"> </v>
      </c>
      <c r="C14" s="331" t="str">
        <f>IF('S. Listesi'!G12=0," ",'S. Listesi'!G12)</f>
        <v xml:space="preserve"> </v>
      </c>
      <c r="D14" s="331"/>
      <c r="E14" s="331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0" t="str">
        <f t="shared" si="1"/>
        <v xml:space="preserve"> </v>
      </c>
      <c r="AU14" s="20" t="str">
        <f t="shared" si="0"/>
        <v xml:space="preserve"> </v>
      </c>
    </row>
    <row r="15" spans="1:47" ht="12" customHeight="1" x14ac:dyDescent="0.25">
      <c r="A15" s="36" t="str">
        <f>'S. Listesi'!E13</f>
        <v xml:space="preserve"> </v>
      </c>
      <c r="B15" s="37" t="str">
        <f>IF('S. Listesi'!F13=0," ",'S. Listesi'!F13)</f>
        <v xml:space="preserve"> </v>
      </c>
      <c r="C15" s="331" t="str">
        <f>IF('S. Listesi'!G13=0," ",'S. Listesi'!G13)</f>
        <v xml:space="preserve"> </v>
      </c>
      <c r="D15" s="331"/>
      <c r="E15" s="331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20" t="str">
        <f t="shared" si="1"/>
        <v xml:space="preserve"> </v>
      </c>
      <c r="AU15" s="20" t="str">
        <f t="shared" si="0"/>
        <v xml:space="preserve"> </v>
      </c>
    </row>
    <row r="16" spans="1:47" ht="12" customHeight="1" x14ac:dyDescent="0.25">
      <c r="A16" s="36" t="str">
        <f>'S. Listesi'!E14</f>
        <v xml:space="preserve"> </v>
      </c>
      <c r="B16" s="37" t="str">
        <f>IF('S. Listesi'!F14=0," ",'S. Listesi'!F14)</f>
        <v xml:space="preserve"> </v>
      </c>
      <c r="C16" s="331" t="str">
        <f>IF('S. Listesi'!G14=0," ",'S. Listesi'!G14)</f>
        <v xml:space="preserve"> </v>
      </c>
      <c r="D16" s="331"/>
      <c r="E16" s="331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0" t="str">
        <f t="shared" si="1"/>
        <v xml:space="preserve"> </v>
      </c>
      <c r="AU16" s="20" t="str">
        <f t="shared" si="0"/>
        <v xml:space="preserve"> </v>
      </c>
    </row>
    <row r="17" spans="1:47" ht="12" customHeight="1" x14ac:dyDescent="0.25">
      <c r="A17" s="36" t="str">
        <f>'S. Listesi'!E15</f>
        <v xml:space="preserve"> </v>
      </c>
      <c r="B17" s="37" t="str">
        <f>IF('S. Listesi'!F15=0," ",'S. Listesi'!F15)</f>
        <v xml:space="preserve"> </v>
      </c>
      <c r="C17" s="331" t="str">
        <f>IF('S. Listesi'!G15=0," ",'S. Listesi'!G15)</f>
        <v xml:space="preserve"> </v>
      </c>
      <c r="D17" s="331"/>
      <c r="E17" s="331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20" t="str">
        <f t="shared" si="1"/>
        <v xml:space="preserve"> </v>
      </c>
      <c r="AU17" s="20" t="str">
        <f t="shared" si="0"/>
        <v xml:space="preserve"> </v>
      </c>
    </row>
    <row r="18" spans="1:47" ht="12" customHeight="1" x14ac:dyDescent="0.25">
      <c r="A18" s="36" t="str">
        <f>'S. Listesi'!E16</f>
        <v xml:space="preserve"> </v>
      </c>
      <c r="B18" s="37" t="str">
        <f>IF('S. Listesi'!F16=0," ",'S. Listesi'!F16)</f>
        <v xml:space="preserve"> </v>
      </c>
      <c r="C18" s="331" t="str">
        <f>IF('S. Listesi'!G16=0," ",'S. Listesi'!G16)</f>
        <v xml:space="preserve"> </v>
      </c>
      <c r="D18" s="331"/>
      <c r="E18" s="331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 t="str">
        <f t="shared" si="1"/>
        <v xml:space="preserve"> </v>
      </c>
      <c r="AU18" s="20" t="str">
        <f t="shared" si="0"/>
        <v xml:space="preserve"> </v>
      </c>
    </row>
    <row r="19" spans="1:47" ht="12" customHeight="1" x14ac:dyDescent="0.25">
      <c r="A19" s="36" t="str">
        <f>'S. Listesi'!E17</f>
        <v xml:space="preserve"> </v>
      </c>
      <c r="B19" s="37" t="str">
        <f>IF('S. Listesi'!F17=0," ",'S. Listesi'!F17)</f>
        <v xml:space="preserve"> </v>
      </c>
      <c r="C19" s="331" t="str">
        <f>IF('S. Listesi'!G17=0," ",'S. Listesi'!G17)</f>
        <v xml:space="preserve"> </v>
      </c>
      <c r="D19" s="331"/>
      <c r="E19" s="331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20" t="str">
        <f t="shared" si="1"/>
        <v xml:space="preserve"> </v>
      </c>
      <c r="AU19" s="20" t="str">
        <f t="shared" si="0"/>
        <v xml:space="preserve"> </v>
      </c>
    </row>
    <row r="20" spans="1:47" ht="12" customHeight="1" x14ac:dyDescent="0.25">
      <c r="A20" s="36" t="str">
        <f>'S. Listesi'!E18</f>
        <v xml:space="preserve"> </v>
      </c>
      <c r="B20" s="37" t="str">
        <f>IF('S. Listesi'!F18=0," ",'S. Listesi'!F18)</f>
        <v xml:space="preserve"> </v>
      </c>
      <c r="C20" s="331" t="str">
        <f>IF('S. Listesi'!G18=0," ",'S. Listesi'!G18)</f>
        <v xml:space="preserve"> </v>
      </c>
      <c r="D20" s="331"/>
      <c r="E20" s="331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0" t="str">
        <f t="shared" si="1"/>
        <v xml:space="preserve"> </v>
      </c>
      <c r="AU20" s="20" t="str">
        <f t="shared" si="0"/>
        <v xml:space="preserve"> </v>
      </c>
    </row>
    <row r="21" spans="1:47" ht="12" customHeight="1" x14ac:dyDescent="0.25">
      <c r="A21" s="36" t="str">
        <f>'S. Listesi'!E19</f>
        <v xml:space="preserve"> </v>
      </c>
      <c r="B21" s="37" t="str">
        <f>IF('S. Listesi'!F19=0," ",'S. Listesi'!F19)</f>
        <v xml:space="preserve"> </v>
      </c>
      <c r="C21" s="331" t="str">
        <f>IF('S. Listesi'!G19=0," ",'S. Listesi'!G19)</f>
        <v xml:space="preserve"> </v>
      </c>
      <c r="D21" s="331"/>
      <c r="E21" s="331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20" t="str">
        <f t="shared" si="1"/>
        <v xml:space="preserve"> </v>
      </c>
      <c r="AU21" s="20" t="str">
        <f t="shared" si="0"/>
        <v xml:space="preserve"> </v>
      </c>
    </row>
    <row r="22" spans="1:47" ht="12" customHeight="1" x14ac:dyDescent="0.25">
      <c r="A22" s="36" t="str">
        <f>'S. Listesi'!E20</f>
        <v xml:space="preserve"> </v>
      </c>
      <c r="B22" s="37" t="str">
        <f>IF('S. Listesi'!F20=0," ",'S. Listesi'!F20)</f>
        <v xml:space="preserve"> </v>
      </c>
      <c r="C22" s="331" t="str">
        <f>IF('S. Listesi'!G20=0," ",'S. Listesi'!G20)</f>
        <v xml:space="preserve"> </v>
      </c>
      <c r="D22" s="331"/>
      <c r="E22" s="331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0" t="str">
        <f t="shared" si="1"/>
        <v xml:space="preserve"> </v>
      </c>
      <c r="AU22" s="20" t="str">
        <f t="shared" si="0"/>
        <v xml:space="preserve"> </v>
      </c>
    </row>
    <row r="23" spans="1:47" ht="12" customHeight="1" x14ac:dyDescent="0.25">
      <c r="A23" s="36" t="str">
        <f>'S. Listesi'!E21</f>
        <v xml:space="preserve"> </v>
      </c>
      <c r="B23" s="37" t="str">
        <f>IF('S. Listesi'!F21=0," ",'S. Listesi'!F21)</f>
        <v xml:space="preserve"> </v>
      </c>
      <c r="C23" s="331" t="str">
        <f>IF('S. Listesi'!G21=0," ",'S. Listesi'!G21)</f>
        <v xml:space="preserve"> </v>
      </c>
      <c r="D23" s="331"/>
      <c r="E23" s="331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20" t="str">
        <f t="shared" si="1"/>
        <v xml:space="preserve"> </v>
      </c>
      <c r="AU23" s="20" t="str">
        <f t="shared" si="0"/>
        <v xml:space="preserve"> </v>
      </c>
    </row>
    <row r="24" spans="1:47" ht="12" customHeight="1" x14ac:dyDescent="0.25">
      <c r="A24" s="36" t="str">
        <f>'S. Listesi'!E22</f>
        <v xml:space="preserve"> </v>
      </c>
      <c r="B24" s="37" t="str">
        <f>IF('S. Listesi'!F22=0," ",'S. Listesi'!F22)</f>
        <v xml:space="preserve"> </v>
      </c>
      <c r="C24" s="331" t="str">
        <f>IF('S. Listesi'!G22=0," ",'S. Listesi'!G22)</f>
        <v xml:space="preserve"> </v>
      </c>
      <c r="D24" s="331"/>
      <c r="E24" s="331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0" t="str">
        <f t="shared" si="1"/>
        <v xml:space="preserve"> </v>
      </c>
      <c r="AU24" s="20" t="str">
        <f t="shared" si="0"/>
        <v xml:space="preserve"> </v>
      </c>
    </row>
    <row r="25" spans="1:47" ht="12" customHeight="1" x14ac:dyDescent="0.25">
      <c r="A25" s="36" t="str">
        <f>'S. Listesi'!E23</f>
        <v xml:space="preserve"> </v>
      </c>
      <c r="B25" s="37" t="str">
        <f>IF('S. Listesi'!F23=0," ",'S. Listesi'!F23)</f>
        <v xml:space="preserve"> </v>
      </c>
      <c r="C25" s="331" t="str">
        <f>IF('S. Listesi'!G23=0," ",'S. Listesi'!G23)</f>
        <v xml:space="preserve"> </v>
      </c>
      <c r="D25" s="331"/>
      <c r="E25" s="331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20" t="str">
        <f t="shared" si="1"/>
        <v xml:space="preserve"> </v>
      </c>
      <c r="AU25" s="20" t="str">
        <f t="shared" si="0"/>
        <v xml:space="preserve"> </v>
      </c>
    </row>
    <row r="26" spans="1:47" ht="12" customHeight="1" x14ac:dyDescent="0.25">
      <c r="A26" s="36" t="str">
        <f>'S. Listesi'!E24</f>
        <v xml:space="preserve"> </v>
      </c>
      <c r="B26" s="37" t="str">
        <f>IF('S. Listesi'!F24=0," ",'S. Listesi'!F24)</f>
        <v xml:space="preserve"> </v>
      </c>
      <c r="C26" s="331" t="str">
        <f>IF('S. Listesi'!G24=0," ",'S. Listesi'!G24)</f>
        <v xml:space="preserve"> </v>
      </c>
      <c r="D26" s="331"/>
      <c r="E26" s="331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0" t="str">
        <f t="shared" si="1"/>
        <v xml:space="preserve"> </v>
      </c>
      <c r="AU26" s="20" t="str">
        <f t="shared" si="0"/>
        <v xml:space="preserve"> </v>
      </c>
    </row>
    <row r="27" spans="1:47" ht="12" customHeight="1" x14ac:dyDescent="0.25">
      <c r="A27" s="36" t="str">
        <f>'S. Listesi'!E25</f>
        <v xml:space="preserve"> </v>
      </c>
      <c r="B27" s="37" t="str">
        <f>IF('S. Listesi'!F25=0," ",'S. Listesi'!F25)</f>
        <v xml:space="preserve"> </v>
      </c>
      <c r="C27" s="331" t="str">
        <f>IF('S. Listesi'!G25=0," ",'S. Listesi'!G25)</f>
        <v xml:space="preserve"> </v>
      </c>
      <c r="D27" s="331"/>
      <c r="E27" s="331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20" t="str">
        <f t="shared" si="1"/>
        <v xml:space="preserve"> </v>
      </c>
      <c r="AU27" s="20" t="str">
        <f t="shared" si="0"/>
        <v xml:space="preserve"> </v>
      </c>
    </row>
    <row r="28" spans="1:47" ht="12" customHeight="1" x14ac:dyDescent="0.25">
      <c r="A28" s="36" t="str">
        <f>'S. Listesi'!E26</f>
        <v xml:space="preserve"> </v>
      </c>
      <c r="B28" s="37" t="str">
        <f>IF('S. Listesi'!F26=0," ",'S. Listesi'!F26)</f>
        <v xml:space="preserve"> </v>
      </c>
      <c r="C28" s="331" t="str">
        <f>IF('S. Listesi'!G26=0," ",'S. Listesi'!G26)</f>
        <v xml:space="preserve"> </v>
      </c>
      <c r="D28" s="331"/>
      <c r="E28" s="331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0" t="str">
        <f t="shared" si="1"/>
        <v xml:space="preserve"> </v>
      </c>
      <c r="AU28" s="20" t="str">
        <f t="shared" si="0"/>
        <v xml:space="preserve"> </v>
      </c>
    </row>
    <row r="29" spans="1:47" ht="12" customHeight="1" x14ac:dyDescent="0.25">
      <c r="A29" s="36" t="str">
        <f>'S. Listesi'!E27</f>
        <v xml:space="preserve"> </v>
      </c>
      <c r="B29" s="37" t="str">
        <f>IF('S. Listesi'!F27=0," ",'S. Listesi'!F27)</f>
        <v xml:space="preserve"> </v>
      </c>
      <c r="C29" s="328" t="str">
        <f>IF('S. Listesi'!G27=0," ",'S. Listesi'!G27)</f>
        <v xml:space="preserve"> </v>
      </c>
      <c r="D29" s="329"/>
      <c r="E29" s="330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20" t="str">
        <f t="shared" si="1"/>
        <v xml:space="preserve"> </v>
      </c>
      <c r="AU29" s="20" t="str">
        <f t="shared" si="0"/>
        <v xml:space="preserve"> </v>
      </c>
    </row>
    <row r="30" spans="1:47" ht="12" customHeight="1" x14ac:dyDescent="0.25">
      <c r="A30" s="36" t="str">
        <f>'S. Listesi'!E28</f>
        <v xml:space="preserve"> </v>
      </c>
      <c r="B30" s="37" t="str">
        <f>IF('S. Listesi'!F28=0," ",'S. Listesi'!F28)</f>
        <v xml:space="preserve"> </v>
      </c>
      <c r="C30" s="328" t="str">
        <f>IF('S. Listesi'!G28=0," ",'S. Listesi'!G28)</f>
        <v xml:space="preserve"> </v>
      </c>
      <c r="D30" s="329"/>
      <c r="E30" s="330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0" t="str">
        <f t="shared" si="1"/>
        <v xml:space="preserve"> </v>
      </c>
      <c r="AU30" s="20" t="str">
        <f t="shared" si="0"/>
        <v xml:space="preserve"> </v>
      </c>
    </row>
    <row r="31" spans="1:47" ht="12" customHeight="1" x14ac:dyDescent="0.25">
      <c r="A31" s="36" t="str">
        <f>'S. Listesi'!E29</f>
        <v xml:space="preserve"> </v>
      </c>
      <c r="B31" s="37" t="str">
        <f>IF('S. Listesi'!F29=0," ",'S. Listesi'!F29)</f>
        <v xml:space="preserve"> </v>
      </c>
      <c r="C31" s="328" t="str">
        <f>IF('S. Listesi'!G29=0," ",'S. Listesi'!G29)</f>
        <v xml:space="preserve"> </v>
      </c>
      <c r="D31" s="329"/>
      <c r="E31" s="330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20" t="str">
        <f t="shared" si="1"/>
        <v xml:space="preserve"> </v>
      </c>
      <c r="AU31" s="20" t="str">
        <f t="shared" si="0"/>
        <v xml:space="preserve"> </v>
      </c>
    </row>
    <row r="32" spans="1:47" ht="12" customHeight="1" x14ac:dyDescent="0.25">
      <c r="A32" s="36" t="str">
        <f>'S. Listesi'!E30</f>
        <v xml:space="preserve"> </v>
      </c>
      <c r="B32" s="37" t="str">
        <f>IF('S. Listesi'!F30=0," ",'S. Listesi'!F30)</f>
        <v xml:space="preserve"> </v>
      </c>
      <c r="C32" s="328" t="str">
        <f>IF('S. Listesi'!G30=0," ",'S. Listesi'!G30)</f>
        <v xml:space="preserve"> </v>
      </c>
      <c r="D32" s="329"/>
      <c r="E32" s="330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0" t="str">
        <f t="shared" si="1"/>
        <v xml:space="preserve"> </v>
      </c>
      <c r="AU32" s="20" t="str">
        <f t="shared" si="0"/>
        <v xml:space="preserve"> </v>
      </c>
    </row>
    <row r="33" spans="1:47" ht="12" customHeight="1" x14ac:dyDescent="0.25">
      <c r="A33" s="36" t="str">
        <f>'S. Listesi'!E31</f>
        <v xml:space="preserve"> </v>
      </c>
      <c r="B33" s="37" t="str">
        <f>IF('S. Listesi'!F31=0," ",'S. Listesi'!F31)</f>
        <v xml:space="preserve"> </v>
      </c>
      <c r="C33" s="328" t="str">
        <f>IF('S. Listesi'!G31=0," ",'S. Listesi'!G31)</f>
        <v xml:space="preserve"> </v>
      </c>
      <c r="D33" s="329"/>
      <c r="E33" s="330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20" t="str">
        <f t="shared" si="1"/>
        <v xml:space="preserve"> </v>
      </c>
      <c r="AU33" s="20" t="str">
        <f t="shared" si="0"/>
        <v xml:space="preserve"> </v>
      </c>
    </row>
    <row r="34" spans="1:47" ht="12" customHeight="1" x14ac:dyDescent="0.25">
      <c r="A34" s="36" t="str">
        <f>'S. Listesi'!E32</f>
        <v xml:space="preserve"> </v>
      </c>
      <c r="B34" s="37" t="str">
        <f>IF('S. Listesi'!F32=0," ",'S. Listesi'!F32)</f>
        <v xml:space="preserve"> </v>
      </c>
      <c r="C34" s="328" t="str">
        <f>IF('S. Listesi'!G32=0," ",'S. Listesi'!G32)</f>
        <v xml:space="preserve"> </v>
      </c>
      <c r="D34" s="329"/>
      <c r="E34" s="330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0" t="str">
        <f t="shared" si="1"/>
        <v xml:space="preserve"> </v>
      </c>
      <c r="AU34" s="20" t="str">
        <f t="shared" si="0"/>
        <v xml:space="preserve"> </v>
      </c>
    </row>
    <row r="35" spans="1:47" ht="12" customHeight="1" x14ac:dyDescent="0.25">
      <c r="A35" s="36" t="str">
        <f>'S. Listesi'!E33</f>
        <v xml:space="preserve"> </v>
      </c>
      <c r="B35" s="37" t="str">
        <f>IF('S. Listesi'!F33=0," ",'S. Listesi'!F33)</f>
        <v xml:space="preserve"> </v>
      </c>
      <c r="C35" s="328" t="str">
        <f>IF('S. Listesi'!G33=0," ",'S. Listesi'!G33)</f>
        <v xml:space="preserve"> </v>
      </c>
      <c r="D35" s="329"/>
      <c r="E35" s="330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20" t="str">
        <f t="shared" si="1"/>
        <v xml:space="preserve"> </v>
      </c>
      <c r="AU35" s="20" t="str">
        <f t="shared" si="0"/>
        <v xml:space="preserve"> </v>
      </c>
    </row>
    <row r="36" spans="1:47" ht="12" customHeight="1" x14ac:dyDescent="0.25">
      <c r="A36" s="36" t="str">
        <f>'S. Listesi'!E34</f>
        <v xml:space="preserve"> </v>
      </c>
      <c r="B36" s="37" t="str">
        <f>IF('S. Listesi'!F34=0," ",'S. Listesi'!F34)</f>
        <v xml:space="preserve"> </v>
      </c>
      <c r="C36" s="328" t="str">
        <f>IF('S. Listesi'!G34=0," ",'S. Listesi'!G34)</f>
        <v xml:space="preserve"> </v>
      </c>
      <c r="D36" s="329"/>
      <c r="E36" s="330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0" t="str">
        <f t="shared" si="1"/>
        <v xml:space="preserve"> </v>
      </c>
      <c r="AU36" s="20" t="str">
        <f t="shared" si="0"/>
        <v xml:space="preserve"> </v>
      </c>
    </row>
    <row r="37" spans="1:47" ht="12" customHeight="1" x14ac:dyDescent="0.25">
      <c r="A37" s="36" t="str">
        <f>'S. Listesi'!E35</f>
        <v xml:space="preserve"> </v>
      </c>
      <c r="B37" s="37" t="str">
        <f>IF('S. Listesi'!F35=0," ",'S. Listesi'!F35)</f>
        <v xml:space="preserve"> </v>
      </c>
      <c r="C37" s="328" t="str">
        <f>IF('S. Listesi'!G35=0," ",'S. Listesi'!G35)</f>
        <v xml:space="preserve"> </v>
      </c>
      <c r="D37" s="329"/>
      <c r="E37" s="330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20" t="str">
        <f t="shared" si="1"/>
        <v xml:space="preserve"> </v>
      </c>
      <c r="AU37" s="20" t="str">
        <f t="shared" si="0"/>
        <v xml:space="preserve"> </v>
      </c>
    </row>
    <row r="38" spans="1:47" ht="12" customHeight="1" x14ac:dyDescent="0.25">
      <c r="A38" s="36" t="str">
        <f>'S. Listesi'!E36</f>
        <v xml:space="preserve"> </v>
      </c>
      <c r="B38" s="37" t="str">
        <f>IF('S. Listesi'!F36=0," ",'S. Listesi'!F36)</f>
        <v xml:space="preserve"> </v>
      </c>
      <c r="C38" s="328" t="str">
        <f>IF('S. Listesi'!G36=0," ",'S. Listesi'!G36)</f>
        <v xml:space="preserve"> </v>
      </c>
      <c r="D38" s="329"/>
      <c r="E38" s="330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0" t="str">
        <f t="shared" si="1"/>
        <v xml:space="preserve"> </v>
      </c>
      <c r="AU38" s="20" t="str">
        <f t="shared" si="0"/>
        <v xml:space="preserve"> </v>
      </c>
    </row>
    <row r="39" spans="1:47" ht="12" customHeight="1" x14ac:dyDescent="0.25">
      <c r="A39" s="36" t="str">
        <f>'S. Listesi'!E37</f>
        <v xml:space="preserve"> </v>
      </c>
      <c r="B39" s="37" t="str">
        <f>IF('S. Listesi'!F37=0," ",'S. Listesi'!F37)</f>
        <v xml:space="preserve"> </v>
      </c>
      <c r="C39" s="328" t="str">
        <f>IF('S. Listesi'!G37=0," ",'S. Listesi'!G37)</f>
        <v xml:space="preserve"> </v>
      </c>
      <c r="D39" s="329"/>
      <c r="E39" s="330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20" t="str">
        <f t="shared" si="1"/>
        <v xml:space="preserve"> </v>
      </c>
      <c r="AU39" s="20" t="str">
        <f t="shared" si="0"/>
        <v xml:space="preserve"> </v>
      </c>
    </row>
    <row r="40" spans="1:47" ht="12" customHeight="1" x14ac:dyDescent="0.25">
      <c r="A40" s="36" t="str">
        <f>'S. Listesi'!E38</f>
        <v xml:space="preserve"> </v>
      </c>
      <c r="B40" s="37" t="str">
        <f>IF('S. Listesi'!F38=0," ",'S. Listesi'!F38)</f>
        <v xml:space="preserve"> </v>
      </c>
      <c r="C40" s="328" t="str">
        <f>IF('S. Listesi'!G38=0," ",'S. Listesi'!G38)</f>
        <v xml:space="preserve"> </v>
      </c>
      <c r="D40" s="329"/>
      <c r="E40" s="330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0" t="str">
        <f t="shared" si="1"/>
        <v xml:space="preserve"> </v>
      </c>
      <c r="AU40" s="20" t="str">
        <f t="shared" si="0"/>
        <v xml:space="preserve"> </v>
      </c>
    </row>
    <row r="41" spans="1:47" ht="12" customHeight="1" x14ac:dyDescent="0.25">
      <c r="A41" s="36" t="str">
        <f>'S. Listesi'!E39</f>
        <v xml:space="preserve"> </v>
      </c>
      <c r="B41" s="37" t="str">
        <f>IF('S. Listesi'!F39=0," ",'S. Listesi'!F39)</f>
        <v xml:space="preserve"> </v>
      </c>
      <c r="C41" s="328" t="str">
        <f>IF('S. Listesi'!G39=0," ",'S. Listesi'!G39)</f>
        <v xml:space="preserve"> </v>
      </c>
      <c r="D41" s="329"/>
      <c r="E41" s="330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20" t="str">
        <f t="shared" si="1"/>
        <v xml:space="preserve"> </v>
      </c>
      <c r="AU41" s="20" t="str">
        <f t="shared" si="0"/>
        <v xml:space="preserve"> </v>
      </c>
    </row>
    <row r="42" spans="1:47" ht="12" customHeight="1" x14ac:dyDescent="0.25">
      <c r="A42" s="36" t="str">
        <f>'S. Listesi'!E40</f>
        <v xml:space="preserve"> </v>
      </c>
      <c r="B42" s="37" t="str">
        <f>IF('S. Listesi'!F40=0," ",'S. Listesi'!F40)</f>
        <v xml:space="preserve"> </v>
      </c>
      <c r="C42" s="328" t="str">
        <f>IF('S. Listesi'!G40=0," ",'S. Listesi'!G40)</f>
        <v xml:space="preserve"> </v>
      </c>
      <c r="D42" s="329"/>
      <c r="E42" s="330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20" t="str">
        <f t="shared" si="1"/>
        <v xml:space="preserve"> </v>
      </c>
      <c r="AU42" s="20" t="str">
        <f t="shared" si="0"/>
        <v xml:space="preserve"> </v>
      </c>
    </row>
    <row r="43" spans="1:47" ht="12" customHeight="1" x14ac:dyDescent="0.25">
      <c r="A43" s="36" t="str">
        <f>'S. Listesi'!E41</f>
        <v xml:space="preserve"> </v>
      </c>
      <c r="B43" s="37" t="str">
        <f>IF('S. Listesi'!F41=0," ",'S. Listesi'!F41)</f>
        <v xml:space="preserve"> </v>
      </c>
      <c r="C43" s="328" t="str">
        <f>IF('S. Listesi'!G41=0," ",'S. Listesi'!G41)</f>
        <v xml:space="preserve"> </v>
      </c>
      <c r="D43" s="329"/>
      <c r="E43" s="330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20" t="str">
        <f t="shared" si="1"/>
        <v xml:space="preserve"> </v>
      </c>
      <c r="AU43" s="20" t="str">
        <f t="shared" si="0"/>
        <v xml:space="preserve"> </v>
      </c>
    </row>
    <row r="44" spans="1:47" ht="12" customHeight="1" x14ac:dyDescent="0.25">
      <c r="A44" s="36" t="str">
        <f>'S. Listesi'!E42</f>
        <v xml:space="preserve"> </v>
      </c>
      <c r="B44" s="37" t="str">
        <f>IF('S. Listesi'!F42=0," ",'S. Listesi'!F42)</f>
        <v xml:space="preserve"> </v>
      </c>
      <c r="C44" s="328" t="str">
        <f>IF('S. Listesi'!G42=0," ",'S. Listesi'!G42)</f>
        <v xml:space="preserve"> </v>
      </c>
      <c r="D44" s="329"/>
      <c r="E44" s="330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20" t="str">
        <f t="shared" si="1"/>
        <v xml:space="preserve"> </v>
      </c>
      <c r="AU44" s="20" t="str">
        <f t="shared" si="0"/>
        <v xml:space="preserve"> </v>
      </c>
    </row>
    <row r="45" spans="1:47" ht="13" x14ac:dyDescent="0.25">
      <c r="A45" s="36" t="str">
        <f>'S. Listesi'!E43</f>
        <v xml:space="preserve"> </v>
      </c>
      <c r="B45" s="37" t="str">
        <f>IF('S. Listesi'!F43=0," ",'S. Listesi'!F43)</f>
        <v xml:space="preserve"> </v>
      </c>
      <c r="C45" s="328" t="str">
        <f>IF('S. Listesi'!G43=0," ",'S. Listesi'!G43)</f>
        <v xml:space="preserve"> </v>
      </c>
      <c r="D45" s="329"/>
      <c r="E45" s="330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20" t="str">
        <f t="shared" si="1"/>
        <v xml:space="preserve"> </v>
      </c>
      <c r="AU45" s="20" t="str">
        <f t="shared" si="0"/>
        <v xml:space="preserve"> </v>
      </c>
    </row>
    <row r="46" spans="1:47" ht="39.75" customHeight="1" x14ac:dyDescent="0.25">
      <c r="A46" s="348" t="s">
        <v>20</v>
      </c>
      <c r="B46" s="349"/>
      <c r="C46" s="349"/>
      <c r="D46" s="349"/>
      <c r="E46" s="350"/>
      <c r="F46" s="18" t="str">
        <f>F5</f>
        <v xml:space="preserve"> </v>
      </c>
      <c r="G46" s="18" t="str">
        <f t="shared" ref="G46:AS46" si="2">G5</f>
        <v xml:space="preserve"> </v>
      </c>
      <c r="H46" s="18" t="str">
        <f t="shared" si="2"/>
        <v xml:space="preserve"> </v>
      </c>
      <c r="I46" s="18" t="str">
        <f t="shared" si="2"/>
        <v xml:space="preserve"> </v>
      </c>
      <c r="J46" s="18" t="str">
        <f t="shared" si="2"/>
        <v xml:space="preserve"> </v>
      </c>
      <c r="K46" s="18" t="str">
        <f t="shared" si="2"/>
        <v xml:space="preserve"> </v>
      </c>
      <c r="L46" s="18" t="str">
        <f t="shared" si="2"/>
        <v xml:space="preserve"> </v>
      </c>
      <c r="M46" s="18" t="str">
        <f t="shared" si="2"/>
        <v xml:space="preserve"> </v>
      </c>
      <c r="N46" s="18" t="str">
        <f t="shared" si="2"/>
        <v xml:space="preserve"> </v>
      </c>
      <c r="O46" s="18" t="str">
        <f t="shared" si="2"/>
        <v xml:space="preserve"> </v>
      </c>
      <c r="P46" s="18" t="str">
        <f t="shared" si="2"/>
        <v xml:space="preserve"> </v>
      </c>
      <c r="Q46" s="18" t="str">
        <f t="shared" si="2"/>
        <v xml:space="preserve"> </v>
      </c>
      <c r="R46" s="18" t="str">
        <f t="shared" si="2"/>
        <v xml:space="preserve"> </v>
      </c>
      <c r="S46" s="18" t="str">
        <f t="shared" si="2"/>
        <v xml:space="preserve"> </v>
      </c>
      <c r="T46" s="18" t="str">
        <f t="shared" si="2"/>
        <v xml:space="preserve"> </v>
      </c>
      <c r="U46" s="18" t="str">
        <f t="shared" si="2"/>
        <v xml:space="preserve"> </v>
      </c>
      <c r="V46" s="18" t="str">
        <f t="shared" si="2"/>
        <v xml:space="preserve"> </v>
      </c>
      <c r="W46" s="18" t="str">
        <f t="shared" si="2"/>
        <v xml:space="preserve"> </v>
      </c>
      <c r="X46" s="18" t="str">
        <f t="shared" si="2"/>
        <v xml:space="preserve"> </v>
      </c>
      <c r="Y46" s="18" t="str">
        <f t="shared" si="2"/>
        <v xml:space="preserve"> </v>
      </c>
      <c r="Z46" s="18" t="str">
        <f t="shared" si="2"/>
        <v xml:space="preserve"> </v>
      </c>
      <c r="AA46" s="18" t="str">
        <f t="shared" si="2"/>
        <v xml:space="preserve"> </v>
      </c>
      <c r="AB46" s="18" t="str">
        <f t="shared" si="2"/>
        <v xml:space="preserve"> </v>
      </c>
      <c r="AC46" s="18" t="str">
        <f t="shared" si="2"/>
        <v xml:space="preserve"> </v>
      </c>
      <c r="AD46" s="18" t="str">
        <f t="shared" si="2"/>
        <v xml:space="preserve"> </v>
      </c>
      <c r="AE46" s="18" t="str">
        <f t="shared" si="2"/>
        <v xml:space="preserve"> </v>
      </c>
      <c r="AF46" s="18" t="str">
        <f t="shared" si="2"/>
        <v xml:space="preserve"> </v>
      </c>
      <c r="AG46" s="18" t="str">
        <f t="shared" si="2"/>
        <v xml:space="preserve"> </v>
      </c>
      <c r="AH46" s="18" t="str">
        <f t="shared" si="2"/>
        <v xml:space="preserve"> </v>
      </c>
      <c r="AI46" s="18" t="str">
        <f t="shared" si="2"/>
        <v xml:space="preserve"> </v>
      </c>
      <c r="AJ46" s="18" t="str">
        <f t="shared" si="2"/>
        <v xml:space="preserve"> </v>
      </c>
      <c r="AK46" s="18" t="str">
        <f t="shared" si="2"/>
        <v xml:space="preserve"> </v>
      </c>
      <c r="AL46" s="18" t="str">
        <f t="shared" si="2"/>
        <v xml:space="preserve"> </v>
      </c>
      <c r="AM46" s="18" t="str">
        <f t="shared" si="2"/>
        <v xml:space="preserve"> </v>
      </c>
      <c r="AN46" s="18" t="str">
        <f t="shared" si="2"/>
        <v xml:space="preserve"> </v>
      </c>
      <c r="AO46" s="18" t="str">
        <f t="shared" si="2"/>
        <v xml:space="preserve"> </v>
      </c>
      <c r="AP46" s="18" t="str">
        <f t="shared" si="2"/>
        <v xml:space="preserve"> </v>
      </c>
      <c r="AQ46" s="18" t="str">
        <f t="shared" si="2"/>
        <v xml:space="preserve"> </v>
      </c>
      <c r="AR46" s="18" t="str">
        <f t="shared" si="2"/>
        <v xml:space="preserve"> </v>
      </c>
      <c r="AS46" s="18" t="str">
        <f t="shared" si="2"/>
        <v xml:space="preserve"> </v>
      </c>
      <c r="AT46" s="15"/>
      <c r="AU46" s="15"/>
    </row>
    <row r="47" spans="1:47" ht="19.5" customHeight="1" x14ac:dyDescent="0.25">
      <c r="A47" s="364" t="s">
        <v>30</v>
      </c>
      <c r="B47" s="364"/>
      <c r="C47" s="364"/>
      <c r="D47" s="364"/>
      <c r="E47" s="364"/>
      <c r="F47" s="5" t="str">
        <f t="shared" ref="F47:AS47" si="3">IF(COUNTBLANK(F6:F45)=ROWS(F6:F45)," ",SUM(F6:F45))</f>
        <v xml:space="preserve"> </v>
      </c>
      <c r="G47" s="5" t="str">
        <f t="shared" si="3"/>
        <v xml:space="preserve"> </v>
      </c>
      <c r="H47" s="5" t="str">
        <f t="shared" si="3"/>
        <v xml:space="preserve"> </v>
      </c>
      <c r="I47" s="5" t="str">
        <f t="shared" si="3"/>
        <v xml:space="preserve"> </v>
      </c>
      <c r="J47" s="5" t="str">
        <f t="shared" si="3"/>
        <v xml:space="preserve"> </v>
      </c>
      <c r="K47" s="5" t="str">
        <f t="shared" si="3"/>
        <v xml:space="preserve"> </v>
      </c>
      <c r="L47" s="5" t="str">
        <f t="shared" si="3"/>
        <v xml:space="preserve"> </v>
      </c>
      <c r="M47" s="5" t="str">
        <f t="shared" si="3"/>
        <v xml:space="preserve"> </v>
      </c>
      <c r="N47" s="5" t="str">
        <f t="shared" si="3"/>
        <v xml:space="preserve"> </v>
      </c>
      <c r="O47" s="5" t="str">
        <f t="shared" si="3"/>
        <v xml:space="preserve"> </v>
      </c>
      <c r="P47" s="5" t="str">
        <f t="shared" si="3"/>
        <v xml:space="preserve"> </v>
      </c>
      <c r="Q47" s="5" t="str">
        <f t="shared" si="3"/>
        <v xml:space="preserve"> </v>
      </c>
      <c r="R47" s="5" t="str">
        <f t="shared" si="3"/>
        <v xml:space="preserve"> </v>
      </c>
      <c r="S47" s="5" t="str">
        <f t="shared" si="3"/>
        <v xml:space="preserve"> </v>
      </c>
      <c r="T47" s="5" t="str">
        <f t="shared" si="3"/>
        <v xml:space="preserve"> </v>
      </c>
      <c r="U47" s="5" t="str">
        <f t="shared" si="3"/>
        <v xml:space="preserve"> </v>
      </c>
      <c r="V47" s="5" t="str">
        <f t="shared" si="3"/>
        <v xml:space="preserve"> </v>
      </c>
      <c r="W47" s="5" t="str">
        <f t="shared" si="3"/>
        <v xml:space="preserve"> </v>
      </c>
      <c r="X47" s="5" t="str">
        <f t="shared" si="3"/>
        <v xml:space="preserve"> </v>
      </c>
      <c r="Y47" s="5" t="str">
        <f t="shared" si="3"/>
        <v xml:space="preserve"> </v>
      </c>
      <c r="Z47" s="5" t="str">
        <f t="shared" si="3"/>
        <v xml:space="preserve"> </v>
      </c>
      <c r="AA47" s="5" t="str">
        <f t="shared" si="3"/>
        <v xml:space="preserve"> </v>
      </c>
      <c r="AB47" s="5" t="str">
        <f t="shared" si="3"/>
        <v xml:space="preserve"> </v>
      </c>
      <c r="AC47" s="5" t="str">
        <f t="shared" si="3"/>
        <v xml:space="preserve"> </v>
      </c>
      <c r="AD47" s="5" t="str">
        <f t="shared" si="3"/>
        <v xml:space="preserve"> </v>
      </c>
      <c r="AE47" s="5" t="str">
        <f t="shared" si="3"/>
        <v xml:space="preserve"> </v>
      </c>
      <c r="AF47" s="5" t="str">
        <f t="shared" si="3"/>
        <v xml:space="preserve"> </v>
      </c>
      <c r="AG47" s="5" t="str">
        <f t="shared" si="3"/>
        <v xml:space="preserve"> </v>
      </c>
      <c r="AH47" s="5" t="str">
        <f t="shared" si="3"/>
        <v xml:space="preserve"> </v>
      </c>
      <c r="AI47" s="5" t="str">
        <f t="shared" si="3"/>
        <v xml:space="preserve"> </v>
      </c>
      <c r="AJ47" s="5" t="str">
        <f t="shared" si="3"/>
        <v xml:space="preserve"> </v>
      </c>
      <c r="AK47" s="5" t="str">
        <f t="shared" si="3"/>
        <v xml:space="preserve"> </v>
      </c>
      <c r="AL47" s="5" t="str">
        <f t="shared" si="3"/>
        <v xml:space="preserve"> </v>
      </c>
      <c r="AM47" s="5" t="str">
        <f t="shared" si="3"/>
        <v xml:space="preserve"> </v>
      </c>
      <c r="AN47" s="5" t="str">
        <f t="shared" si="3"/>
        <v xml:space="preserve"> </v>
      </c>
      <c r="AO47" s="5" t="str">
        <f t="shared" si="3"/>
        <v xml:space="preserve"> </v>
      </c>
      <c r="AP47" s="5" t="str">
        <f t="shared" si="3"/>
        <v xml:space="preserve"> </v>
      </c>
      <c r="AQ47" s="5" t="str">
        <f t="shared" si="3"/>
        <v xml:space="preserve"> </v>
      </c>
      <c r="AR47" s="5" t="str">
        <f t="shared" si="3"/>
        <v xml:space="preserve"> </v>
      </c>
      <c r="AS47" s="5" t="str">
        <f t="shared" si="3"/>
        <v xml:space="preserve"> </v>
      </c>
      <c r="AT47" s="8"/>
      <c r="AU47" s="6"/>
    </row>
    <row r="48" spans="1:47" ht="25.5" customHeight="1" x14ac:dyDescent="0.25">
      <c r="A48" s="343" t="s">
        <v>47</v>
      </c>
      <c r="B48" s="343"/>
      <c r="C48" s="343"/>
      <c r="D48" s="343"/>
      <c r="E48" s="343"/>
      <c r="F48" s="50" t="str">
        <f t="shared" ref="F48:AS48" si="4">IF(COUNTBLANK(F6:F45)=ROWS(F6:F45)," ",AVERAGE(F6:F45))</f>
        <v xml:space="preserve"> </v>
      </c>
      <c r="G48" s="50" t="str">
        <f t="shared" si="4"/>
        <v xml:space="preserve"> </v>
      </c>
      <c r="H48" s="50" t="str">
        <f t="shared" si="4"/>
        <v xml:space="preserve"> </v>
      </c>
      <c r="I48" s="50" t="str">
        <f t="shared" si="4"/>
        <v xml:space="preserve"> </v>
      </c>
      <c r="J48" s="50" t="str">
        <f t="shared" si="4"/>
        <v xml:space="preserve"> </v>
      </c>
      <c r="K48" s="50" t="str">
        <f t="shared" si="4"/>
        <v xml:space="preserve"> </v>
      </c>
      <c r="L48" s="50" t="str">
        <f t="shared" si="4"/>
        <v xml:space="preserve"> </v>
      </c>
      <c r="M48" s="50" t="str">
        <f t="shared" si="4"/>
        <v xml:space="preserve"> </v>
      </c>
      <c r="N48" s="50" t="str">
        <f t="shared" si="4"/>
        <v xml:space="preserve"> </v>
      </c>
      <c r="O48" s="50" t="str">
        <f t="shared" si="4"/>
        <v xml:space="preserve"> </v>
      </c>
      <c r="P48" s="50" t="str">
        <f t="shared" si="4"/>
        <v xml:space="preserve"> </v>
      </c>
      <c r="Q48" s="50" t="str">
        <f t="shared" si="4"/>
        <v xml:space="preserve"> </v>
      </c>
      <c r="R48" s="50" t="str">
        <f t="shared" si="4"/>
        <v xml:space="preserve"> </v>
      </c>
      <c r="S48" s="50" t="str">
        <f t="shared" si="4"/>
        <v xml:space="preserve"> </v>
      </c>
      <c r="T48" s="50" t="str">
        <f t="shared" si="4"/>
        <v xml:space="preserve"> </v>
      </c>
      <c r="U48" s="50" t="str">
        <f t="shared" si="4"/>
        <v xml:space="preserve"> </v>
      </c>
      <c r="V48" s="50" t="str">
        <f t="shared" si="4"/>
        <v xml:space="preserve"> </v>
      </c>
      <c r="W48" s="50" t="str">
        <f t="shared" si="4"/>
        <v xml:space="preserve"> </v>
      </c>
      <c r="X48" s="50" t="str">
        <f t="shared" si="4"/>
        <v xml:space="preserve"> </v>
      </c>
      <c r="Y48" s="50" t="str">
        <f t="shared" si="4"/>
        <v xml:space="preserve"> </v>
      </c>
      <c r="Z48" s="50" t="str">
        <f t="shared" si="4"/>
        <v xml:space="preserve"> </v>
      </c>
      <c r="AA48" s="50" t="str">
        <f t="shared" si="4"/>
        <v xml:space="preserve"> </v>
      </c>
      <c r="AB48" s="50" t="str">
        <f t="shared" si="4"/>
        <v xml:space="preserve"> </v>
      </c>
      <c r="AC48" s="50" t="str">
        <f t="shared" si="4"/>
        <v xml:space="preserve"> </v>
      </c>
      <c r="AD48" s="50" t="str">
        <f t="shared" si="4"/>
        <v xml:space="preserve"> </v>
      </c>
      <c r="AE48" s="50" t="str">
        <f t="shared" si="4"/>
        <v xml:space="preserve"> </v>
      </c>
      <c r="AF48" s="50" t="str">
        <f t="shared" si="4"/>
        <v xml:space="preserve"> </v>
      </c>
      <c r="AG48" s="50" t="str">
        <f t="shared" si="4"/>
        <v xml:space="preserve"> </v>
      </c>
      <c r="AH48" s="50" t="str">
        <f t="shared" si="4"/>
        <v xml:space="preserve"> </v>
      </c>
      <c r="AI48" s="50" t="str">
        <f t="shared" si="4"/>
        <v xml:space="preserve"> </v>
      </c>
      <c r="AJ48" s="50" t="str">
        <f t="shared" si="4"/>
        <v xml:space="preserve"> </v>
      </c>
      <c r="AK48" s="50" t="str">
        <f t="shared" si="4"/>
        <v xml:space="preserve"> </v>
      </c>
      <c r="AL48" s="50" t="str">
        <f t="shared" si="4"/>
        <v xml:space="preserve"> </v>
      </c>
      <c r="AM48" s="50" t="str">
        <f t="shared" si="4"/>
        <v xml:space="preserve"> </v>
      </c>
      <c r="AN48" s="50" t="str">
        <f t="shared" si="4"/>
        <v xml:space="preserve"> </v>
      </c>
      <c r="AO48" s="50" t="str">
        <f t="shared" si="4"/>
        <v xml:space="preserve"> </v>
      </c>
      <c r="AP48" s="50" t="str">
        <f t="shared" si="4"/>
        <v xml:space="preserve"> </v>
      </c>
      <c r="AQ48" s="50" t="str">
        <f t="shared" si="4"/>
        <v xml:space="preserve"> </v>
      </c>
      <c r="AR48" s="50" t="str">
        <f t="shared" si="4"/>
        <v xml:space="preserve"> </v>
      </c>
      <c r="AS48" s="50" t="str">
        <f t="shared" si="4"/>
        <v xml:space="preserve"> </v>
      </c>
      <c r="AT48" s="9" t="str">
        <f>IF(COUNTIF(AT6:AT45," ")=ROWS(AT6:AT45)," ",AVERAGE(AT6:AT45))</f>
        <v xml:space="preserve"> </v>
      </c>
      <c r="AU48" s="9" t="str">
        <f>IF(COUNTIF(AU6:AU45," ")=ROWS(AU6:AU45)," ",AVERAGE(AU6:AU45))</f>
        <v xml:space="preserve"> </v>
      </c>
    </row>
    <row r="49" spans="1:47" ht="21" customHeight="1" x14ac:dyDescent="0.25">
      <c r="A49" s="343" t="s">
        <v>32</v>
      </c>
      <c r="B49" s="343"/>
      <c r="C49" s="343"/>
      <c r="D49" s="343"/>
      <c r="E49" s="343"/>
      <c r="F49" s="51" t="str">
        <f t="shared" ref="F49:AS49" si="5">IF(COUNTBLANK(F6:F45)=ROWS(F6:F45)," ",IF(COUNTIF(F6:F45,F4)=0,"YOK",COUNTIF(F6:F45,F4)))</f>
        <v xml:space="preserve"> </v>
      </c>
      <c r="G49" s="51" t="str">
        <f t="shared" si="5"/>
        <v xml:space="preserve"> </v>
      </c>
      <c r="H49" s="51" t="str">
        <f t="shared" si="5"/>
        <v xml:space="preserve"> </v>
      </c>
      <c r="I49" s="51" t="str">
        <f t="shared" si="5"/>
        <v xml:space="preserve"> </v>
      </c>
      <c r="J49" s="51" t="str">
        <f t="shared" si="5"/>
        <v xml:space="preserve"> </v>
      </c>
      <c r="K49" s="51" t="str">
        <f t="shared" si="5"/>
        <v xml:space="preserve"> </v>
      </c>
      <c r="L49" s="51" t="str">
        <f t="shared" si="5"/>
        <v xml:space="preserve"> </v>
      </c>
      <c r="M49" s="51" t="str">
        <f t="shared" si="5"/>
        <v xml:space="preserve"> </v>
      </c>
      <c r="N49" s="51" t="str">
        <f t="shared" si="5"/>
        <v xml:space="preserve"> </v>
      </c>
      <c r="O49" s="51" t="str">
        <f t="shared" si="5"/>
        <v xml:space="preserve"> </v>
      </c>
      <c r="P49" s="51" t="str">
        <f t="shared" si="5"/>
        <v xml:space="preserve"> </v>
      </c>
      <c r="Q49" s="51" t="str">
        <f t="shared" si="5"/>
        <v xml:space="preserve"> </v>
      </c>
      <c r="R49" s="51" t="str">
        <f t="shared" si="5"/>
        <v xml:space="preserve"> </v>
      </c>
      <c r="S49" s="51" t="str">
        <f t="shared" si="5"/>
        <v xml:space="preserve"> </v>
      </c>
      <c r="T49" s="51" t="str">
        <f t="shared" si="5"/>
        <v xml:space="preserve"> </v>
      </c>
      <c r="U49" s="51" t="str">
        <f t="shared" si="5"/>
        <v xml:space="preserve"> </v>
      </c>
      <c r="V49" s="51" t="str">
        <f t="shared" si="5"/>
        <v xml:space="preserve"> </v>
      </c>
      <c r="W49" s="51" t="str">
        <f t="shared" si="5"/>
        <v xml:space="preserve"> </v>
      </c>
      <c r="X49" s="51" t="str">
        <f t="shared" si="5"/>
        <v xml:space="preserve"> </v>
      </c>
      <c r="Y49" s="51" t="str">
        <f t="shared" si="5"/>
        <v xml:space="preserve"> </v>
      </c>
      <c r="Z49" s="51" t="str">
        <f t="shared" si="5"/>
        <v xml:space="preserve"> </v>
      </c>
      <c r="AA49" s="51" t="str">
        <f t="shared" si="5"/>
        <v xml:space="preserve"> </v>
      </c>
      <c r="AB49" s="51" t="str">
        <f t="shared" si="5"/>
        <v xml:space="preserve"> </v>
      </c>
      <c r="AC49" s="51" t="str">
        <f t="shared" si="5"/>
        <v xml:space="preserve"> </v>
      </c>
      <c r="AD49" s="51" t="str">
        <f t="shared" si="5"/>
        <v xml:space="preserve"> </v>
      </c>
      <c r="AE49" s="51" t="str">
        <f t="shared" si="5"/>
        <v xml:space="preserve"> </v>
      </c>
      <c r="AF49" s="51" t="str">
        <f t="shared" si="5"/>
        <v xml:space="preserve"> </v>
      </c>
      <c r="AG49" s="51" t="str">
        <f t="shared" si="5"/>
        <v xml:space="preserve"> </v>
      </c>
      <c r="AH49" s="51" t="str">
        <f t="shared" si="5"/>
        <v xml:space="preserve"> </v>
      </c>
      <c r="AI49" s="51" t="str">
        <f t="shared" si="5"/>
        <v xml:space="preserve"> </v>
      </c>
      <c r="AJ49" s="51" t="str">
        <f t="shared" si="5"/>
        <v xml:space="preserve"> </v>
      </c>
      <c r="AK49" s="51" t="str">
        <f t="shared" si="5"/>
        <v xml:space="preserve"> </v>
      </c>
      <c r="AL49" s="51" t="str">
        <f t="shared" si="5"/>
        <v xml:space="preserve"> </v>
      </c>
      <c r="AM49" s="51" t="str">
        <f t="shared" si="5"/>
        <v xml:space="preserve"> </v>
      </c>
      <c r="AN49" s="51" t="str">
        <f t="shared" si="5"/>
        <v xml:space="preserve"> </v>
      </c>
      <c r="AO49" s="51" t="str">
        <f t="shared" si="5"/>
        <v xml:space="preserve"> </v>
      </c>
      <c r="AP49" s="51" t="str">
        <f t="shared" si="5"/>
        <v xml:space="preserve"> </v>
      </c>
      <c r="AQ49" s="51" t="str">
        <f t="shared" si="5"/>
        <v xml:space="preserve"> </v>
      </c>
      <c r="AR49" s="51" t="str">
        <f t="shared" si="5"/>
        <v xml:space="preserve"> </v>
      </c>
      <c r="AS49" s="51" t="str">
        <f t="shared" si="5"/>
        <v xml:space="preserve"> </v>
      </c>
      <c r="AT49" s="9"/>
      <c r="AU49" s="7"/>
    </row>
    <row r="50" spans="1:47" ht="29.25" customHeight="1" x14ac:dyDescent="0.25">
      <c r="A50" s="343" t="s">
        <v>34</v>
      </c>
      <c r="B50" s="343"/>
      <c r="C50" s="343"/>
      <c r="D50" s="343"/>
      <c r="E50" s="343"/>
      <c r="F50" s="52" t="str">
        <f t="shared" ref="F50:AS50" si="6">IF(COUNTBLANK(F6:F45)=ROWS(F6:F45)," ",IF(F49="YOK",0,100*F49/COUNTA(F6:F45)))</f>
        <v xml:space="preserve"> </v>
      </c>
      <c r="G50" s="52" t="str">
        <f t="shared" si="6"/>
        <v xml:space="preserve"> </v>
      </c>
      <c r="H50" s="52" t="str">
        <f t="shared" si="6"/>
        <v xml:space="preserve"> </v>
      </c>
      <c r="I50" s="52" t="str">
        <f t="shared" si="6"/>
        <v xml:space="preserve"> </v>
      </c>
      <c r="J50" s="52" t="str">
        <f t="shared" si="6"/>
        <v xml:space="preserve"> </v>
      </c>
      <c r="K50" s="52" t="str">
        <f t="shared" si="6"/>
        <v xml:space="preserve"> </v>
      </c>
      <c r="L50" s="52" t="str">
        <f t="shared" si="6"/>
        <v xml:space="preserve"> </v>
      </c>
      <c r="M50" s="52" t="str">
        <f t="shared" si="6"/>
        <v xml:space="preserve"> </v>
      </c>
      <c r="N50" s="52" t="str">
        <f t="shared" si="6"/>
        <v xml:space="preserve"> </v>
      </c>
      <c r="O50" s="52" t="str">
        <f t="shared" si="6"/>
        <v xml:space="preserve"> </v>
      </c>
      <c r="P50" s="52" t="str">
        <f t="shared" si="6"/>
        <v xml:space="preserve"> </v>
      </c>
      <c r="Q50" s="52" t="str">
        <f t="shared" si="6"/>
        <v xml:space="preserve"> </v>
      </c>
      <c r="R50" s="52" t="str">
        <f t="shared" si="6"/>
        <v xml:space="preserve"> </v>
      </c>
      <c r="S50" s="52" t="str">
        <f t="shared" si="6"/>
        <v xml:space="preserve"> </v>
      </c>
      <c r="T50" s="52" t="str">
        <f t="shared" si="6"/>
        <v xml:space="preserve"> </v>
      </c>
      <c r="U50" s="52" t="str">
        <f t="shared" si="6"/>
        <v xml:space="preserve"> </v>
      </c>
      <c r="V50" s="52" t="str">
        <f t="shared" si="6"/>
        <v xml:space="preserve"> </v>
      </c>
      <c r="W50" s="52" t="str">
        <f t="shared" si="6"/>
        <v xml:space="preserve"> </v>
      </c>
      <c r="X50" s="52" t="str">
        <f t="shared" si="6"/>
        <v xml:space="preserve"> </v>
      </c>
      <c r="Y50" s="52" t="str">
        <f t="shared" si="6"/>
        <v xml:space="preserve"> </v>
      </c>
      <c r="Z50" s="52" t="str">
        <f t="shared" si="6"/>
        <v xml:space="preserve"> </v>
      </c>
      <c r="AA50" s="52" t="str">
        <f t="shared" si="6"/>
        <v xml:space="preserve"> </v>
      </c>
      <c r="AB50" s="52" t="str">
        <f t="shared" si="6"/>
        <v xml:space="preserve"> </v>
      </c>
      <c r="AC50" s="52" t="str">
        <f t="shared" si="6"/>
        <v xml:space="preserve"> </v>
      </c>
      <c r="AD50" s="52" t="str">
        <f t="shared" si="6"/>
        <v xml:space="preserve"> </v>
      </c>
      <c r="AE50" s="52" t="str">
        <f t="shared" si="6"/>
        <v xml:space="preserve"> </v>
      </c>
      <c r="AF50" s="52" t="str">
        <f t="shared" si="6"/>
        <v xml:space="preserve"> </v>
      </c>
      <c r="AG50" s="52" t="str">
        <f t="shared" si="6"/>
        <v xml:space="preserve"> </v>
      </c>
      <c r="AH50" s="52" t="str">
        <f t="shared" si="6"/>
        <v xml:space="preserve"> </v>
      </c>
      <c r="AI50" s="52" t="str">
        <f t="shared" si="6"/>
        <v xml:space="preserve"> </v>
      </c>
      <c r="AJ50" s="52" t="str">
        <f t="shared" si="6"/>
        <v xml:space="preserve"> </v>
      </c>
      <c r="AK50" s="52" t="str">
        <f t="shared" si="6"/>
        <v xml:space="preserve"> </v>
      </c>
      <c r="AL50" s="52" t="str">
        <f t="shared" si="6"/>
        <v xml:space="preserve"> </v>
      </c>
      <c r="AM50" s="52" t="str">
        <f t="shared" si="6"/>
        <v xml:space="preserve"> </v>
      </c>
      <c r="AN50" s="52" t="str">
        <f t="shared" si="6"/>
        <v xml:space="preserve"> </v>
      </c>
      <c r="AO50" s="52" t="str">
        <f t="shared" si="6"/>
        <v xml:space="preserve"> </v>
      </c>
      <c r="AP50" s="52" t="str">
        <f t="shared" si="6"/>
        <v xml:space="preserve"> </v>
      </c>
      <c r="AQ50" s="52" t="str">
        <f t="shared" si="6"/>
        <v xml:space="preserve"> </v>
      </c>
      <c r="AR50" s="52" t="str">
        <f t="shared" si="6"/>
        <v xml:space="preserve"> </v>
      </c>
      <c r="AS50" s="52" t="str">
        <f t="shared" si="6"/>
        <v xml:space="preserve"> </v>
      </c>
      <c r="AT50" s="362"/>
      <c r="AU50" s="363"/>
    </row>
    <row r="51" spans="1:47" ht="10.5" customHeight="1" x14ac:dyDescent="0.25">
      <c r="A51" s="343"/>
      <c r="B51" s="343"/>
      <c r="C51" s="343"/>
      <c r="D51" s="343"/>
      <c r="E51" s="343"/>
      <c r="F51" s="53" t="str">
        <f>IF(F50&lt;&gt;" ","%"," ")</f>
        <v xml:space="preserve"> </v>
      </c>
      <c r="G51" s="53" t="str">
        <f t="shared" ref="G51:AS51" si="7">IF(G50&lt;&gt;" ","%"," ")</f>
        <v xml:space="preserve"> </v>
      </c>
      <c r="H51" s="53" t="str">
        <f t="shared" si="7"/>
        <v xml:space="preserve"> </v>
      </c>
      <c r="I51" s="53" t="str">
        <f t="shared" si="7"/>
        <v xml:space="preserve"> </v>
      </c>
      <c r="J51" s="53" t="str">
        <f t="shared" si="7"/>
        <v xml:space="preserve"> </v>
      </c>
      <c r="K51" s="53" t="str">
        <f t="shared" si="7"/>
        <v xml:space="preserve"> </v>
      </c>
      <c r="L51" s="53" t="str">
        <f t="shared" si="7"/>
        <v xml:space="preserve"> </v>
      </c>
      <c r="M51" s="53" t="str">
        <f t="shared" si="7"/>
        <v xml:space="preserve"> </v>
      </c>
      <c r="N51" s="53" t="str">
        <f t="shared" si="7"/>
        <v xml:space="preserve"> </v>
      </c>
      <c r="O51" s="53" t="str">
        <f t="shared" si="7"/>
        <v xml:space="preserve"> </v>
      </c>
      <c r="P51" s="53" t="str">
        <f t="shared" si="7"/>
        <v xml:space="preserve"> </v>
      </c>
      <c r="Q51" s="53" t="str">
        <f t="shared" si="7"/>
        <v xml:space="preserve"> </v>
      </c>
      <c r="R51" s="53" t="str">
        <f t="shared" si="7"/>
        <v xml:space="preserve"> </v>
      </c>
      <c r="S51" s="53" t="str">
        <f t="shared" si="7"/>
        <v xml:space="preserve"> </v>
      </c>
      <c r="T51" s="53" t="str">
        <f t="shared" si="7"/>
        <v xml:space="preserve"> </v>
      </c>
      <c r="U51" s="53" t="str">
        <f t="shared" si="7"/>
        <v xml:space="preserve"> </v>
      </c>
      <c r="V51" s="53" t="str">
        <f t="shared" si="7"/>
        <v xml:space="preserve"> </v>
      </c>
      <c r="W51" s="53" t="str">
        <f t="shared" si="7"/>
        <v xml:space="preserve"> </v>
      </c>
      <c r="X51" s="53" t="str">
        <f t="shared" si="7"/>
        <v xml:space="preserve"> </v>
      </c>
      <c r="Y51" s="53" t="str">
        <f t="shared" si="7"/>
        <v xml:space="preserve"> </v>
      </c>
      <c r="Z51" s="53" t="str">
        <f t="shared" si="7"/>
        <v xml:space="preserve"> </v>
      </c>
      <c r="AA51" s="53" t="str">
        <f t="shared" si="7"/>
        <v xml:space="preserve"> </v>
      </c>
      <c r="AB51" s="53" t="str">
        <f t="shared" si="7"/>
        <v xml:space="preserve"> </v>
      </c>
      <c r="AC51" s="53" t="str">
        <f t="shared" si="7"/>
        <v xml:space="preserve"> </v>
      </c>
      <c r="AD51" s="53" t="str">
        <f t="shared" si="7"/>
        <v xml:space="preserve"> </v>
      </c>
      <c r="AE51" s="53" t="str">
        <f t="shared" si="7"/>
        <v xml:space="preserve"> </v>
      </c>
      <c r="AF51" s="53" t="str">
        <f t="shared" si="7"/>
        <v xml:space="preserve"> </v>
      </c>
      <c r="AG51" s="53" t="str">
        <f t="shared" si="7"/>
        <v xml:space="preserve"> </v>
      </c>
      <c r="AH51" s="53" t="str">
        <f t="shared" si="7"/>
        <v xml:space="preserve"> </v>
      </c>
      <c r="AI51" s="53" t="str">
        <f t="shared" si="7"/>
        <v xml:space="preserve"> </v>
      </c>
      <c r="AJ51" s="53" t="str">
        <f t="shared" si="7"/>
        <v xml:space="preserve"> </v>
      </c>
      <c r="AK51" s="53" t="str">
        <f t="shared" si="7"/>
        <v xml:space="preserve"> </v>
      </c>
      <c r="AL51" s="53" t="str">
        <f t="shared" si="7"/>
        <v xml:space="preserve"> </v>
      </c>
      <c r="AM51" s="53" t="str">
        <f t="shared" si="7"/>
        <v xml:space="preserve"> </v>
      </c>
      <c r="AN51" s="53" t="str">
        <f t="shared" si="7"/>
        <v xml:space="preserve"> </v>
      </c>
      <c r="AO51" s="53" t="str">
        <f t="shared" si="7"/>
        <v xml:space="preserve"> </v>
      </c>
      <c r="AP51" s="53" t="str">
        <f t="shared" si="7"/>
        <v xml:space="preserve"> </v>
      </c>
      <c r="AQ51" s="53" t="str">
        <f t="shared" si="7"/>
        <v xml:space="preserve"> </v>
      </c>
      <c r="AR51" s="53" t="str">
        <f t="shared" si="7"/>
        <v xml:space="preserve"> </v>
      </c>
      <c r="AS51" s="53" t="str">
        <f t="shared" si="7"/>
        <v xml:space="preserve"> </v>
      </c>
      <c r="AT51" s="362"/>
      <c r="AU51" s="363"/>
    </row>
    <row r="52" spans="1:47" x14ac:dyDescent="0.25">
      <c r="A52" s="343" t="s">
        <v>33</v>
      </c>
      <c r="B52" s="343"/>
      <c r="C52" s="343"/>
      <c r="D52" s="343"/>
      <c r="E52" s="343"/>
      <c r="F52" s="51" t="str">
        <f t="shared" ref="F52:AS52" si="8">IF(COUNTBLANK(F6:F45)=ROWS(F6:F45)," ",IF(COUNTIF(F6:F45,0)=0,"YOK",COUNTIF(F6:F45,0)))</f>
        <v xml:space="preserve"> </v>
      </c>
      <c r="G52" s="51" t="str">
        <f t="shared" si="8"/>
        <v xml:space="preserve"> </v>
      </c>
      <c r="H52" s="51" t="str">
        <f t="shared" si="8"/>
        <v xml:space="preserve"> </v>
      </c>
      <c r="I52" s="51" t="str">
        <f t="shared" si="8"/>
        <v xml:space="preserve"> </v>
      </c>
      <c r="J52" s="51" t="str">
        <f t="shared" si="8"/>
        <v xml:space="preserve"> </v>
      </c>
      <c r="K52" s="51" t="str">
        <f t="shared" si="8"/>
        <v xml:space="preserve"> </v>
      </c>
      <c r="L52" s="51" t="str">
        <f t="shared" si="8"/>
        <v xml:space="preserve"> </v>
      </c>
      <c r="M52" s="51" t="str">
        <f t="shared" si="8"/>
        <v xml:space="preserve"> </v>
      </c>
      <c r="N52" s="51" t="str">
        <f t="shared" si="8"/>
        <v xml:space="preserve"> </v>
      </c>
      <c r="O52" s="51" t="str">
        <f t="shared" si="8"/>
        <v xml:space="preserve"> </v>
      </c>
      <c r="P52" s="51" t="str">
        <f t="shared" si="8"/>
        <v xml:space="preserve"> </v>
      </c>
      <c r="Q52" s="51" t="str">
        <f t="shared" si="8"/>
        <v xml:space="preserve"> </v>
      </c>
      <c r="R52" s="51" t="str">
        <f t="shared" si="8"/>
        <v xml:space="preserve"> </v>
      </c>
      <c r="S52" s="51" t="str">
        <f t="shared" si="8"/>
        <v xml:space="preserve"> </v>
      </c>
      <c r="T52" s="51" t="str">
        <f t="shared" si="8"/>
        <v xml:space="preserve"> </v>
      </c>
      <c r="U52" s="51" t="str">
        <f t="shared" si="8"/>
        <v xml:space="preserve"> </v>
      </c>
      <c r="V52" s="51" t="str">
        <f t="shared" si="8"/>
        <v xml:space="preserve"> </v>
      </c>
      <c r="W52" s="51" t="str">
        <f t="shared" si="8"/>
        <v xml:space="preserve"> </v>
      </c>
      <c r="X52" s="51" t="str">
        <f t="shared" si="8"/>
        <v xml:space="preserve"> </v>
      </c>
      <c r="Y52" s="51" t="str">
        <f t="shared" si="8"/>
        <v xml:space="preserve"> </v>
      </c>
      <c r="Z52" s="51" t="str">
        <f t="shared" si="8"/>
        <v xml:space="preserve"> </v>
      </c>
      <c r="AA52" s="51" t="str">
        <f t="shared" si="8"/>
        <v xml:space="preserve"> </v>
      </c>
      <c r="AB52" s="51" t="str">
        <f t="shared" si="8"/>
        <v xml:space="preserve"> </v>
      </c>
      <c r="AC52" s="51" t="str">
        <f t="shared" si="8"/>
        <v xml:space="preserve"> </v>
      </c>
      <c r="AD52" s="51" t="str">
        <f t="shared" si="8"/>
        <v xml:space="preserve"> </v>
      </c>
      <c r="AE52" s="51" t="str">
        <f t="shared" si="8"/>
        <v xml:space="preserve"> </v>
      </c>
      <c r="AF52" s="51" t="str">
        <f t="shared" si="8"/>
        <v xml:space="preserve"> </v>
      </c>
      <c r="AG52" s="51" t="str">
        <f t="shared" si="8"/>
        <v xml:space="preserve"> </v>
      </c>
      <c r="AH52" s="51" t="str">
        <f t="shared" si="8"/>
        <v xml:space="preserve"> </v>
      </c>
      <c r="AI52" s="51" t="str">
        <f t="shared" si="8"/>
        <v xml:space="preserve"> </v>
      </c>
      <c r="AJ52" s="51" t="str">
        <f t="shared" si="8"/>
        <v xml:space="preserve"> </v>
      </c>
      <c r="AK52" s="51" t="str">
        <f t="shared" si="8"/>
        <v xml:space="preserve"> </v>
      </c>
      <c r="AL52" s="51" t="str">
        <f t="shared" si="8"/>
        <v xml:space="preserve"> </v>
      </c>
      <c r="AM52" s="51" t="str">
        <f t="shared" si="8"/>
        <v xml:space="preserve"> </v>
      </c>
      <c r="AN52" s="51" t="str">
        <f t="shared" si="8"/>
        <v xml:space="preserve"> </v>
      </c>
      <c r="AO52" s="51" t="str">
        <f t="shared" si="8"/>
        <v xml:space="preserve"> </v>
      </c>
      <c r="AP52" s="51" t="str">
        <f t="shared" si="8"/>
        <v xml:space="preserve"> </v>
      </c>
      <c r="AQ52" s="51" t="str">
        <f t="shared" si="8"/>
        <v xml:space="preserve"> </v>
      </c>
      <c r="AR52" s="51" t="str">
        <f t="shared" si="8"/>
        <v xml:space="preserve"> </v>
      </c>
      <c r="AS52" s="51" t="str">
        <f t="shared" si="8"/>
        <v xml:space="preserve"> </v>
      </c>
      <c r="AT52" s="9"/>
      <c r="AU52" s="7"/>
    </row>
    <row r="53" spans="1:47" ht="30.75" customHeight="1" x14ac:dyDescent="0.25">
      <c r="A53" s="343" t="s">
        <v>35</v>
      </c>
      <c r="B53" s="343"/>
      <c r="C53" s="343"/>
      <c r="D53" s="343"/>
      <c r="E53" s="343"/>
      <c r="F53" s="52" t="str">
        <f t="shared" ref="F53:AS53" si="9">IF(COUNTBLANK(F6:F45)=ROWS(F6:F45)," ",IF(F52="YOK",0,100*F52/COUNTA(F6:F45)))</f>
        <v xml:space="preserve"> </v>
      </c>
      <c r="G53" s="52" t="str">
        <f t="shared" si="9"/>
        <v xml:space="preserve"> </v>
      </c>
      <c r="H53" s="52" t="str">
        <f t="shared" si="9"/>
        <v xml:space="preserve"> </v>
      </c>
      <c r="I53" s="52" t="str">
        <f t="shared" si="9"/>
        <v xml:space="preserve"> </v>
      </c>
      <c r="J53" s="52" t="str">
        <f t="shared" si="9"/>
        <v xml:space="preserve"> </v>
      </c>
      <c r="K53" s="52" t="str">
        <f t="shared" si="9"/>
        <v xml:space="preserve"> </v>
      </c>
      <c r="L53" s="52" t="str">
        <f t="shared" si="9"/>
        <v xml:space="preserve"> </v>
      </c>
      <c r="M53" s="52" t="str">
        <f t="shared" si="9"/>
        <v xml:space="preserve"> </v>
      </c>
      <c r="N53" s="52" t="str">
        <f t="shared" si="9"/>
        <v xml:space="preserve"> </v>
      </c>
      <c r="O53" s="52" t="str">
        <f t="shared" si="9"/>
        <v xml:space="preserve"> </v>
      </c>
      <c r="P53" s="52" t="str">
        <f t="shared" si="9"/>
        <v xml:space="preserve"> </v>
      </c>
      <c r="Q53" s="52" t="str">
        <f t="shared" si="9"/>
        <v xml:space="preserve"> </v>
      </c>
      <c r="R53" s="52" t="str">
        <f t="shared" si="9"/>
        <v xml:space="preserve"> </v>
      </c>
      <c r="S53" s="52" t="str">
        <f t="shared" si="9"/>
        <v xml:space="preserve"> </v>
      </c>
      <c r="T53" s="52" t="str">
        <f t="shared" si="9"/>
        <v xml:space="preserve"> </v>
      </c>
      <c r="U53" s="52" t="str">
        <f t="shared" si="9"/>
        <v xml:space="preserve"> </v>
      </c>
      <c r="V53" s="52" t="str">
        <f t="shared" si="9"/>
        <v xml:space="preserve"> </v>
      </c>
      <c r="W53" s="52" t="str">
        <f t="shared" si="9"/>
        <v xml:space="preserve"> </v>
      </c>
      <c r="X53" s="52" t="str">
        <f t="shared" si="9"/>
        <v xml:space="preserve"> </v>
      </c>
      <c r="Y53" s="52" t="str">
        <f t="shared" si="9"/>
        <v xml:space="preserve"> </v>
      </c>
      <c r="Z53" s="52" t="str">
        <f t="shared" si="9"/>
        <v xml:space="preserve"> </v>
      </c>
      <c r="AA53" s="52" t="str">
        <f t="shared" si="9"/>
        <v xml:space="preserve"> </v>
      </c>
      <c r="AB53" s="52" t="str">
        <f t="shared" si="9"/>
        <v xml:space="preserve"> </v>
      </c>
      <c r="AC53" s="52" t="str">
        <f t="shared" si="9"/>
        <v xml:space="preserve"> </v>
      </c>
      <c r="AD53" s="52" t="str">
        <f t="shared" si="9"/>
        <v xml:space="preserve"> </v>
      </c>
      <c r="AE53" s="52" t="str">
        <f t="shared" si="9"/>
        <v xml:space="preserve"> </v>
      </c>
      <c r="AF53" s="52" t="str">
        <f t="shared" si="9"/>
        <v xml:space="preserve"> </v>
      </c>
      <c r="AG53" s="52" t="str">
        <f t="shared" si="9"/>
        <v xml:space="preserve"> </v>
      </c>
      <c r="AH53" s="52" t="str">
        <f t="shared" si="9"/>
        <v xml:space="preserve"> </v>
      </c>
      <c r="AI53" s="52" t="str">
        <f t="shared" si="9"/>
        <v xml:space="preserve"> </v>
      </c>
      <c r="AJ53" s="52" t="str">
        <f t="shared" si="9"/>
        <v xml:space="preserve"> </v>
      </c>
      <c r="AK53" s="52" t="str">
        <f t="shared" si="9"/>
        <v xml:space="preserve"> </v>
      </c>
      <c r="AL53" s="52" t="str">
        <f t="shared" si="9"/>
        <v xml:space="preserve"> </v>
      </c>
      <c r="AM53" s="52" t="str">
        <f t="shared" si="9"/>
        <v xml:space="preserve"> </v>
      </c>
      <c r="AN53" s="52" t="str">
        <f t="shared" si="9"/>
        <v xml:space="preserve"> </v>
      </c>
      <c r="AO53" s="52" t="str">
        <f t="shared" si="9"/>
        <v xml:space="preserve"> </v>
      </c>
      <c r="AP53" s="52" t="str">
        <f t="shared" si="9"/>
        <v xml:space="preserve"> </v>
      </c>
      <c r="AQ53" s="52" t="str">
        <f t="shared" si="9"/>
        <v xml:space="preserve"> </v>
      </c>
      <c r="AR53" s="52" t="str">
        <f t="shared" si="9"/>
        <v xml:space="preserve"> </v>
      </c>
      <c r="AS53" s="52" t="str">
        <f t="shared" si="9"/>
        <v xml:space="preserve"> </v>
      </c>
      <c r="AT53" s="362"/>
      <c r="AU53" s="363"/>
    </row>
    <row r="54" spans="1:47" ht="10.5" customHeight="1" x14ac:dyDescent="0.25">
      <c r="A54" s="343"/>
      <c r="B54" s="343"/>
      <c r="C54" s="343"/>
      <c r="D54" s="343"/>
      <c r="E54" s="343"/>
      <c r="F54" s="54" t="str">
        <f>IF(F53&lt;&gt;" ","%"," ")</f>
        <v xml:space="preserve"> </v>
      </c>
      <c r="G54" s="54" t="str">
        <f t="shared" ref="G54:AS54" si="10">IF(G53&lt;&gt;" ","%"," ")</f>
        <v xml:space="preserve"> </v>
      </c>
      <c r="H54" s="54" t="str">
        <f t="shared" si="10"/>
        <v xml:space="preserve"> </v>
      </c>
      <c r="I54" s="54" t="str">
        <f t="shared" si="10"/>
        <v xml:space="preserve"> </v>
      </c>
      <c r="J54" s="54" t="str">
        <f t="shared" si="10"/>
        <v xml:space="preserve"> </v>
      </c>
      <c r="K54" s="54" t="str">
        <f t="shared" si="10"/>
        <v xml:space="preserve"> </v>
      </c>
      <c r="L54" s="54" t="str">
        <f t="shared" si="10"/>
        <v xml:space="preserve"> </v>
      </c>
      <c r="M54" s="54" t="str">
        <f t="shared" si="10"/>
        <v xml:space="preserve"> </v>
      </c>
      <c r="N54" s="54" t="str">
        <f t="shared" si="10"/>
        <v xml:space="preserve"> </v>
      </c>
      <c r="O54" s="54" t="str">
        <f t="shared" si="10"/>
        <v xml:space="preserve"> </v>
      </c>
      <c r="P54" s="54" t="str">
        <f t="shared" si="10"/>
        <v xml:space="preserve"> </v>
      </c>
      <c r="Q54" s="54" t="str">
        <f t="shared" si="10"/>
        <v xml:space="preserve"> </v>
      </c>
      <c r="R54" s="54" t="str">
        <f t="shared" si="10"/>
        <v xml:space="preserve"> </v>
      </c>
      <c r="S54" s="54" t="str">
        <f t="shared" si="10"/>
        <v xml:space="preserve"> </v>
      </c>
      <c r="T54" s="54" t="str">
        <f t="shared" si="10"/>
        <v xml:space="preserve"> </v>
      </c>
      <c r="U54" s="54" t="str">
        <f t="shared" si="10"/>
        <v xml:space="preserve"> </v>
      </c>
      <c r="V54" s="54" t="str">
        <f t="shared" si="10"/>
        <v xml:space="preserve"> </v>
      </c>
      <c r="W54" s="54" t="str">
        <f t="shared" si="10"/>
        <v xml:space="preserve"> </v>
      </c>
      <c r="X54" s="54" t="str">
        <f t="shared" si="10"/>
        <v xml:space="preserve"> </v>
      </c>
      <c r="Y54" s="54" t="str">
        <f t="shared" si="10"/>
        <v xml:space="preserve"> </v>
      </c>
      <c r="Z54" s="54" t="str">
        <f t="shared" si="10"/>
        <v xml:space="preserve"> </v>
      </c>
      <c r="AA54" s="54" t="str">
        <f t="shared" si="10"/>
        <v xml:space="preserve"> </v>
      </c>
      <c r="AB54" s="54" t="str">
        <f t="shared" si="10"/>
        <v xml:space="preserve"> </v>
      </c>
      <c r="AC54" s="54" t="str">
        <f t="shared" si="10"/>
        <v xml:space="preserve"> </v>
      </c>
      <c r="AD54" s="54" t="str">
        <f t="shared" si="10"/>
        <v xml:space="preserve"> </v>
      </c>
      <c r="AE54" s="54" t="str">
        <f t="shared" si="10"/>
        <v xml:space="preserve"> </v>
      </c>
      <c r="AF54" s="54" t="str">
        <f t="shared" si="10"/>
        <v xml:space="preserve"> </v>
      </c>
      <c r="AG54" s="54" t="str">
        <f t="shared" si="10"/>
        <v xml:space="preserve"> </v>
      </c>
      <c r="AH54" s="54" t="str">
        <f t="shared" si="10"/>
        <v xml:space="preserve"> </v>
      </c>
      <c r="AI54" s="54" t="str">
        <f t="shared" si="10"/>
        <v xml:space="preserve"> </v>
      </c>
      <c r="AJ54" s="54" t="str">
        <f t="shared" si="10"/>
        <v xml:space="preserve"> </v>
      </c>
      <c r="AK54" s="54" t="str">
        <f t="shared" si="10"/>
        <v xml:space="preserve"> </v>
      </c>
      <c r="AL54" s="54" t="str">
        <f t="shared" si="10"/>
        <v xml:space="preserve"> </v>
      </c>
      <c r="AM54" s="54" t="str">
        <f t="shared" si="10"/>
        <v xml:space="preserve"> </v>
      </c>
      <c r="AN54" s="54" t="str">
        <f t="shared" si="10"/>
        <v xml:space="preserve"> </v>
      </c>
      <c r="AO54" s="54" t="str">
        <f t="shared" si="10"/>
        <v xml:space="preserve"> </v>
      </c>
      <c r="AP54" s="54" t="str">
        <f t="shared" si="10"/>
        <v xml:space="preserve"> </v>
      </c>
      <c r="AQ54" s="54" t="str">
        <f t="shared" si="10"/>
        <v xml:space="preserve"> </v>
      </c>
      <c r="AR54" s="54" t="str">
        <f t="shared" si="10"/>
        <v xml:space="preserve"> </v>
      </c>
      <c r="AS54" s="54" t="str">
        <f t="shared" si="10"/>
        <v xml:space="preserve"> </v>
      </c>
      <c r="AT54" s="362"/>
      <c r="AU54" s="363"/>
    </row>
    <row r="55" spans="1:47" ht="30" customHeight="1" x14ac:dyDescent="0.25">
      <c r="A55" s="354" t="s">
        <v>29</v>
      </c>
      <c r="B55" s="355"/>
      <c r="C55" s="355"/>
      <c r="D55" s="355"/>
      <c r="E55" s="356"/>
      <c r="F55" s="55" t="str">
        <f>IF(F4=" "," ",IF(COUNTBLANK(F6:F45)=ROWS(F6:F45)," ",F48*100/F4))</f>
        <v xml:space="preserve"> </v>
      </c>
      <c r="G55" s="55" t="str">
        <f t="shared" ref="G55:AS55" si="11">IF(G4=" "," ",IF(COUNTBLANK(G6:G45)=ROWS(G6:G45)," ",G48*100/G4))</f>
        <v xml:space="preserve"> </v>
      </c>
      <c r="H55" s="55" t="str">
        <f t="shared" si="11"/>
        <v xml:space="preserve"> </v>
      </c>
      <c r="I55" s="55" t="str">
        <f t="shared" si="11"/>
        <v xml:space="preserve"> </v>
      </c>
      <c r="J55" s="55" t="str">
        <f t="shared" si="11"/>
        <v xml:space="preserve"> </v>
      </c>
      <c r="K55" s="55" t="str">
        <f t="shared" si="11"/>
        <v xml:space="preserve"> </v>
      </c>
      <c r="L55" s="55" t="str">
        <f t="shared" si="11"/>
        <v xml:space="preserve"> </v>
      </c>
      <c r="M55" s="55" t="str">
        <f t="shared" si="11"/>
        <v xml:space="preserve"> </v>
      </c>
      <c r="N55" s="55" t="str">
        <f t="shared" si="11"/>
        <v xml:space="preserve"> </v>
      </c>
      <c r="O55" s="55" t="str">
        <f t="shared" si="11"/>
        <v xml:space="preserve"> </v>
      </c>
      <c r="P55" s="55" t="str">
        <f t="shared" si="11"/>
        <v xml:space="preserve"> </v>
      </c>
      <c r="Q55" s="55" t="str">
        <f t="shared" si="11"/>
        <v xml:space="preserve"> </v>
      </c>
      <c r="R55" s="55" t="str">
        <f t="shared" si="11"/>
        <v xml:space="preserve"> </v>
      </c>
      <c r="S55" s="55" t="str">
        <f t="shared" si="11"/>
        <v xml:space="preserve"> </v>
      </c>
      <c r="T55" s="55" t="str">
        <f t="shared" si="11"/>
        <v xml:space="preserve"> </v>
      </c>
      <c r="U55" s="55" t="str">
        <f t="shared" si="11"/>
        <v xml:space="preserve"> </v>
      </c>
      <c r="V55" s="55" t="str">
        <f t="shared" si="11"/>
        <v xml:space="preserve"> </v>
      </c>
      <c r="W55" s="55" t="str">
        <f t="shared" si="11"/>
        <v xml:space="preserve"> </v>
      </c>
      <c r="X55" s="55" t="str">
        <f t="shared" si="11"/>
        <v xml:space="preserve"> </v>
      </c>
      <c r="Y55" s="55" t="str">
        <f t="shared" si="11"/>
        <v xml:space="preserve"> </v>
      </c>
      <c r="Z55" s="55" t="str">
        <f t="shared" si="11"/>
        <v xml:space="preserve"> </v>
      </c>
      <c r="AA55" s="55" t="str">
        <f t="shared" si="11"/>
        <v xml:space="preserve"> </v>
      </c>
      <c r="AB55" s="55" t="str">
        <f t="shared" si="11"/>
        <v xml:space="preserve"> </v>
      </c>
      <c r="AC55" s="55" t="str">
        <f t="shared" si="11"/>
        <v xml:space="preserve"> </v>
      </c>
      <c r="AD55" s="55" t="str">
        <f t="shared" si="11"/>
        <v xml:space="preserve"> </v>
      </c>
      <c r="AE55" s="55" t="str">
        <f t="shared" si="11"/>
        <v xml:space="preserve"> </v>
      </c>
      <c r="AF55" s="55" t="str">
        <f t="shared" si="11"/>
        <v xml:space="preserve"> </v>
      </c>
      <c r="AG55" s="55" t="str">
        <f t="shared" si="11"/>
        <v xml:space="preserve"> </v>
      </c>
      <c r="AH55" s="55" t="str">
        <f t="shared" si="11"/>
        <v xml:space="preserve"> </v>
      </c>
      <c r="AI55" s="55" t="str">
        <f t="shared" si="11"/>
        <v xml:space="preserve"> </v>
      </c>
      <c r="AJ55" s="55" t="str">
        <f t="shared" si="11"/>
        <v xml:space="preserve"> </v>
      </c>
      <c r="AK55" s="55" t="str">
        <f t="shared" si="11"/>
        <v xml:space="preserve"> </v>
      </c>
      <c r="AL55" s="55" t="str">
        <f t="shared" si="11"/>
        <v xml:space="preserve"> </v>
      </c>
      <c r="AM55" s="55" t="str">
        <f t="shared" si="11"/>
        <v xml:space="preserve"> </v>
      </c>
      <c r="AN55" s="55" t="str">
        <f t="shared" si="11"/>
        <v xml:space="preserve"> </v>
      </c>
      <c r="AO55" s="55" t="str">
        <f t="shared" si="11"/>
        <v xml:space="preserve"> </v>
      </c>
      <c r="AP55" s="55" t="str">
        <f t="shared" si="11"/>
        <v xml:space="preserve"> </v>
      </c>
      <c r="AQ55" s="55" t="str">
        <f t="shared" si="11"/>
        <v xml:space="preserve"> </v>
      </c>
      <c r="AR55" s="55" t="str">
        <f t="shared" si="11"/>
        <v xml:space="preserve"> </v>
      </c>
      <c r="AS55" s="55" t="str">
        <f t="shared" si="11"/>
        <v xml:space="preserve"> </v>
      </c>
      <c r="AT55" s="371"/>
      <c r="AU55" s="371"/>
    </row>
    <row r="56" spans="1:47" ht="9.75" customHeight="1" x14ac:dyDescent="0.25">
      <c r="A56" s="357"/>
      <c r="B56" s="358"/>
      <c r="C56" s="358"/>
      <c r="D56" s="358"/>
      <c r="E56" s="359"/>
      <c r="F56" s="56" t="str">
        <f>IF(F55&lt;&gt;" ","%"," ")</f>
        <v xml:space="preserve"> </v>
      </c>
      <c r="G56" s="56" t="str">
        <f t="shared" ref="G56:AS56" si="12">IF(G55&lt;&gt;" ","%"," ")</f>
        <v xml:space="preserve"> </v>
      </c>
      <c r="H56" s="56" t="str">
        <f t="shared" si="12"/>
        <v xml:space="preserve"> </v>
      </c>
      <c r="I56" s="56" t="str">
        <f t="shared" si="12"/>
        <v xml:space="preserve"> </v>
      </c>
      <c r="J56" s="56" t="str">
        <f t="shared" si="12"/>
        <v xml:space="preserve"> </v>
      </c>
      <c r="K56" s="56" t="str">
        <f t="shared" si="12"/>
        <v xml:space="preserve"> </v>
      </c>
      <c r="L56" s="56" t="str">
        <f t="shared" si="12"/>
        <v xml:space="preserve"> </v>
      </c>
      <c r="M56" s="56" t="str">
        <f t="shared" si="12"/>
        <v xml:space="preserve"> </v>
      </c>
      <c r="N56" s="56" t="str">
        <f t="shared" si="12"/>
        <v xml:space="preserve"> </v>
      </c>
      <c r="O56" s="56" t="str">
        <f t="shared" si="12"/>
        <v xml:space="preserve"> </v>
      </c>
      <c r="P56" s="56" t="str">
        <f t="shared" si="12"/>
        <v xml:space="preserve"> </v>
      </c>
      <c r="Q56" s="56" t="str">
        <f t="shared" si="12"/>
        <v xml:space="preserve"> </v>
      </c>
      <c r="R56" s="56" t="str">
        <f t="shared" si="12"/>
        <v xml:space="preserve"> </v>
      </c>
      <c r="S56" s="56" t="str">
        <f t="shared" si="12"/>
        <v xml:space="preserve"> </v>
      </c>
      <c r="T56" s="56" t="str">
        <f t="shared" si="12"/>
        <v xml:space="preserve"> </v>
      </c>
      <c r="U56" s="56" t="str">
        <f t="shared" si="12"/>
        <v xml:space="preserve"> </v>
      </c>
      <c r="V56" s="56" t="str">
        <f t="shared" si="12"/>
        <v xml:space="preserve"> </v>
      </c>
      <c r="W56" s="56" t="str">
        <f t="shared" si="12"/>
        <v xml:space="preserve"> </v>
      </c>
      <c r="X56" s="56" t="str">
        <f t="shared" si="12"/>
        <v xml:space="preserve"> </v>
      </c>
      <c r="Y56" s="56" t="str">
        <f t="shared" si="12"/>
        <v xml:space="preserve"> </v>
      </c>
      <c r="Z56" s="56" t="str">
        <f t="shared" si="12"/>
        <v xml:space="preserve"> </v>
      </c>
      <c r="AA56" s="56" t="str">
        <f t="shared" si="12"/>
        <v xml:space="preserve"> </v>
      </c>
      <c r="AB56" s="56" t="str">
        <f t="shared" si="12"/>
        <v xml:space="preserve"> </v>
      </c>
      <c r="AC56" s="56" t="str">
        <f t="shared" si="12"/>
        <v xml:space="preserve"> </v>
      </c>
      <c r="AD56" s="56" t="str">
        <f t="shared" si="12"/>
        <v xml:space="preserve"> </v>
      </c>
      <c r="AE56" s="56" t="str">
        <f t="shared" si="12"/>
        <v xml:space="preserve"> </v>
      </c>
      <c r="AF56" s="56" t="str">
        <f t="shared" si="12"/>
        <v xml:space="preserve"> </v>
      </c>
      <c r="AG56" s="56" t="str">
        <f t="shared" si="12"/>
        <v xml:space="preserve"> </v>
      </c>
      <c r="AH56" s="56" t="str">
        <f t="shared" si="12"/>
        <v xml:space="preserve"> </v>
      </c>
      <c r="AI56" s="56" t="str">
        <f t="shared" si="12"/>
        <v xml:space="preserve"> </v>
      </c>
      <c r="AJ56" s="56" t="str">
        <f t="shared" si="12"/>
        <v xml:space="preserve"> </v>
      </c>
      <c r="AK56" s="56" t="str">
        <f t="shared" si="12"/>
        <v xml:space="preserve"> </v>
      </c>
      <c r="AL56" s="56" t="str">
        <f t="shared" si="12"/>
        <v xml:space="preserve"> </v>
      </c>
      <c r="AM56" s="56" t="str">
        <f t="shared" si="12"/>
        <v xml:space="preserve"> </v>
      </c>
      <c r="AN56" s="56" t="str">
        <f t="shared" si="12"/>
        <v xml:space="preserve"> </v>
      </c>
      <c r="AO56" s="56" t="str">
        <f t="shared" si="12"/>
        <v xml:space="preserve"> </v>
      </c>
      <c r="AP56" s="56" t="str">
        <f t="shared" si="12"/>
        <v xml:space="preserve"> </v>
      </c>
      <c r="AQ56" s="56" t="str">
        <f t="shared" si="12"/>
        <v xml:space="preserve"> </v>
      </c>
      <c r="AR56" s="56" t="str">
        <f t="shared" si="12"/>
        <v xml:space="preserve"> </v>
      </c>
      <c r="AS56" s="56" t="str">
        <f t="shared" si="12"/>
        <v xml:space="preserve"> </v>
      </c>
      <c r="AT56" s="372"/>
      <c r="AU56" s="372"/>
    </row>
    <row r="57" spans="1:47" ht="9.75" customHeight="1" x14ac:dyDescent="0.25">
      <c r="A57" s="57"/>
      <c r="B57" s="57"/>
      <c r="C57" s="57"/>
      <c r="D57" s="57"/>
      <c r="E57" s="57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9"/>
      <c r="AU57" s="59"/>
    </row>
    <row r="58" spans="1:47" ht="9.75" customHeight="1" x14ac:dyDescent="0.25">
      <c r="A58" s="57"/>
      <c r="B58" s="57"/>
      <c r="C58" s="57"/>
      <c r="D58" s="57"/>
      <c r="E58" s="57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9"/>
      <c r="AU58" s="59"/>
    </row>
    <row r="59" spans="1:47" ht="9.75" customHeight="1" x14ac:dyDescent="0.25">
      <c r="A59" s="57"/>
      <c r="B59" s="57"/>
      <c r="C59" s="57"/>
      <c r="D59" s="57"/>
      <c r="E59" s="57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9"/>
      <c r="AU59" s="59"/>
    </row>
    <row r="60" spans="1:47" ht="9.75" customHeight="1" x14ac:dyDescent="0.25">
      <c r="A60" s="57"/>
      <c r="B60" s="57"/>
      <c r="C60" s="57"/>
      <c r="D60" s="57"/>
      <c r="E60" s="5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9"/>
      <c r="AU60" s="59"/>
    </row>
    <row r="61" spans="1:47" ht="9.75" customHeight="1" x14ac:dyDescent="0.25">
      <c r="A61" s="57"/>
      <c r="B61" s="57"/>
      <c r="C61" s="57"/>
      <c r="D61" s="57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9"/>
      <c r="AU61" s="59"/>
    </row>
    <row r="62" spans="1:47" ht="9.75" customHeight="1" x14ac:dyDescent="0.25">
      <c r="A62" s="57"/>
      <c r="B62" s="57"/>
      <c r="C62" s="57"/>
      <c r="D62" s="57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9"/>
      <c r="AU62" s="59"/>
    </row>
    <row r="63" spans="1:47" ht="9.75" customHeight="1" x14ac:dyDescent="0.25">
      <c r="A63" s="57"/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9"/>
      <c r="AU63" s="59"/>
    </row>
    <row r="64" spans="1:47" ht="9.75" customHeight="1" x14ac:dyDescent="0.25">
      <c r="A64" s="57"/>
      <c r="B64" s="57"/>
      <c r="C64" s="57"/>
      <c r="D64" s="5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9"/>
      <c r="AU64" s="59"/>
    </row>
    <row r="65" spans="1:47" ht="9.75" customHeight="1" x14ac:dyDescent="0.25">
      <c r="A65" s="57"/>
      <c r="B65" s="57"/>
      <c r="C65" s="57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9"/>
      <c r="AU65" s="59"/>
    </row>
    <row r="66" spans="1:47" ht="9.75" customHeight="1" x14ac:dyDescent="0.25">
      <c r="A66" s="57"/>
      <c r="B66" s="57"/>
      <c r="C66" s="57"/>
      <c r="D66" s="57"/>
      <c r="E66" s="57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9"/>
      <c r="AU66" s="59"/>
    </row>
    <row r="67" spans="1:47" ht="9.75" customHeight="1" x14ac:dyDescent="0.25">
      <c r="A67" s="57"/>
      <c r="B67" s="57"/>
      <c r="C67" s="57"/>
      <c r="D67" s="57"/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9"/>
      <c r="AU67" s="59"/>
    </row>
    <row r="68" spans="1:47" ht="9.75" customHeight="1" x14ac:dyDescent="0.25">
      <c r="A68" s="57"/>
      <c r="B68" s="57"/>
      <c r="C68" s="57"/>
      <c r="D68" s="57"/>
      <c r="E68" s="57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9"/>
      <c r="AU68" s="59"/>
    </row>
    <row r="69" spans="1:47" ht="9.75" customHeight="1" x14ac:dyDescent="0.25">
      <c r="A69" s="57"/>
      <c r="B69" s="57"/>
      <c r="C69" s="57"/>
      <c r="D69" s="57"/>
      <c r="E69" s="57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9"/>
      <c r="AU69" s="59"/>
    </row>
    <row r="70" spans="1:47" ht="9.75" customHeight="1" x14ac:dyDescent="0.25">
      <c r="A70" s="57"/>
      <c r="B70" s="57"/>
      <c r="C70" s="57"/>
      <c r="D70" s="57"/>
      <c r="E70" s="57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9"/>
      <c r="AU70" s="59"/>
    </row>
    <row r="71" spans="1:47" ht="9.75" customHeight="1" x14ac:dyDescent="0.25">
      <c r="A71" s="57"/>
      <c r="B71" s="57"/>
      <c r="C71" s="57"/>
      <c r="D71" s="57"/>
      <c r="E71" s="57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9"/>
      <c r="AU71" s="59"/>
    </row>
    <row r="72" spans="1:47" ht="9.75" customHeight="1" x14ac:dyDescent="0.25">
      <c r="A72" s="57"/>
      <c r="B72" s="57"/>
      <c r="C72" s="57"/>
      <c r="D72" s="57"/>
      <c r="E72" s="5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9"/>
      <c r="AU72" s="59"/>
    </row>
    <row r="73" spans="1:47" ht="9.75" customHeight="1" x14ac:dyDescent="0.25">
      <c r="A73" s="57"/>
      <c r="B73" s="57"/>
      <c r="C73" s="57"/>
      <c r="D73" s="57"/>
      <c r="E73" s="57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9"/>
      <c r="AU73" s="59"/>
    </row>
    <row r="74" spans="1:47" ht="9.75" customHeight="1" x14ac:dyDescent="0.25">
      <c r="A74" s="60"/>
      <c r="B74" s="60"/>
      <c r="C74" s="60"/>
      <c r="D74" s="60"/>
      <c r="E74" s="60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2"/>
      <c r="AU74" s="62"/>
    </row>
    <row r="75" spans="1:47" ht="6.75" customHeight="1" x14ac:dyDescent="0.25">
      <c r="A75" s="60"/>
      <c r="B75" s="60"/>
      <c r="C75" s="60"/>
      <c r="D75" s="60"/>
      <c r="E75" s="60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2"/>
      <c r="AU75" s="62"/>
    </row>
    <row r="76" spans="1:47" ht="12.75" customHeight="1" x14ac:dyDescent="0.25">
      <c r="A76" s="60"/>
      <c r="B76" s="60"/>
      <c r="C76" s="60"/>
      <c r="D76" s="60"/>
      <c r="E76" s="60"/>
      <c r="F76" s="61"/>
      <c r="G76" s="61"/>
      <c r="H76" s="61"/>
      <c r="I76" s="61"/>
      <c r="J76" s="61"/>
      <c r="K76" s="61"/>
      <c r="L76" s="336" t="s">
        <v>60</v>
      </c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 t="s">
        <v>58</v>
      </c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</row>
    <row r="77" spans="1:47" ht="12" customHeight="1" x14ac:dyDescent="0.25">
      <c r="A77" s="351" t="s">
        <v>68</v>
      </c>
      <c r="B77" s="352"/>
      <c r="C77" s="352"/>
      <c r="D77" s="352"/>
      <c r="E77" s="352"/>
      <c r="F77" s="352"/>
      <c r="G77" s="352"/>
      <c r="H77" s="352"/>
      <c r="I77" s="352"/>
      <c r="J77" s="352"/>
      <c r="K77" s="35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4"/>
      <c r="AU77" s="62"/>
    </row>
    <row r="78" spans="1:47" ht="14.15" customHeight="1" x14ac:dyDescent="0.25">
      <c r="A78" s="344" t="s">
        <v>37</v>
      </c>
      <c r="B78" s="344"/>
      <c r="C78" s="344"/>
      <c r="D78" s="65" t="s">
        <v>107</v>
      </c>
      <c r="E78" s="66" t="str">
        <f>IF(COUNTIF(AU6:AU45," ")=ROWS(AU6:AU45)," ",COUNTIF(AU6:AU45,5))</f>
        <v xml:space="preserve"> </v>
      </c>
      <c r="F78" s="342" t="str">
        <f t="shared" ref="F78:F84" si="13">IF(E78&lt;&gt;" ","KİŞİ"," ")</f>
        <v xml:space="preserve"> </v>
      </c>
      <c r="G78" s="342"/>
      <c r="H78" s="66" t="str">
        <f>IF(E78=" "," ","%")</f>
        <v xml:space="preserve"> </v>
      </c>
      <c r="I78" s="332" t="str">
        <f>IF(E78=" "," ",100*E78/E84)</f>
        <v xml:space="preserve"> </v>
      </c>
      <c r="J78" s="332"/>
      <c r="K78" s="33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4"/>
      <c r="AU78" s="62"/>
    </row>
    <row r="79" spans="1:47" ht="14.15" customHeight="1" x14ac:dyDescent="0.25">
      <c r="A79" s="344" t="s">
        <v>40</v>
      </c>
      <c r="B79" s="344"/>
      <c r="C79" s="344"/>
      <c r="D79" s="65" t="s">
        <v>108</v>
      </c>
      <c r="E79" s="66" t="str">
        <f>IF(COUNTIF(AU6:AU45," ")=ROWS(AU6:AU45)," ",COUNTIF(AU6:AU45,4))</f>
        <v xml:space="preserve"> </v>
      </c>
      <c r="F79" s="342" t="str">
        <f t="shared" si="13"/>
        <v xml:space="preserve"> </v>
      </c>
      <c r="G79" s="342"/>
      <c r="H79" s="66" t="str">
        <f>IF(E78=" "," ","%")</f>
        <v xml:space="preserve"> </v>
      </c>
      <c r="I79" s="332" t="str">
        <f>IF(E79=" "," ",100*E79/E84)</f>
        <v xml:space="preserve"> </v>
      </c>
      <c r="J79" s="332"/>
      <c r="K79" s="33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336"/>
      <c r="AG79" s="336"/>
      <c r="AH79" s="336"/>
      <c r="AI79" s="336"/>
      <c r="AJ79" s="336"/>
      <c r="AK79" s="336"/>
      <c r="AL79" s="336"/>
      <c r="AM79" s="336"/>
      <c r="AN79" s="336"/>
      <c r="AO79" s="63"/>
      <c r="AP79" s="63"/>
      <c r="AQ79" s="63"/>
      <c r="AR79" s="63"/>
      <c r="AS79" s="63"/>
      <c r="AT79" s="64"/>
      <c r="AU79" s="62"/>
    </row>
    <row r="80" spans="1:47" ht="14.15" customHeight="1" x14ac:dyDescent="0.25">
      <c r="A80" s="344" t="s">
        <v>97</v>
      </c>
      <c r="B80" s="344"/>
      <c r="C80" s="344"/>
      <c r="D80" s="65" t="s">
        <v>109</v>
      </c>
      <c r="E80" s="66" t="str">
        <f>IF(COUNTIF(AU6:AU45," ")=ROWS(AU6:AU45)," ",COUNTIF(AU6:AU45,3))</f>
        <v xml:space="preserve"> </v>
      </c>
      <c r="F80" s="342" t="str">
        <f t="shared" si="13"/>
        <v xml:space="preserve"> </v>
      </c>
      <c r="G80" s="342"/>
      <c r="H80" s="66" t="str">
        <f>IF(E78=" "," ","%")</f>
        <v xml:space="preserve"> </v>
      </c>
      <c r="I80" s="332" t="str">
        <f>IF(E80=" "," ",100*E80/E84)</f>
        <v xml:space="preserve"> </v>
      </c>
      <c r="J80" s="332"/>
      <c r="K80" s="33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2"/>
      <c r="AU80" s="62"/>
    </row>
    <row r="81" spans="1:47" ht="14.15" customHeight="1" x14ac:dyDescent="0.25">
      <c r="A81" s="344" t="s">
        <v>99</v>
      </c>
      <c r="B81" s="344"/>
      <c r="C81" s="344"/>
      <c r="D81" s="65" t="s">
        <v>110</v>
      </c>
      <c r="E81" s="66" t="str">
        <f>IF(COUNTIF(AU6:AU45," ")=ROWS(AU6:AU45)," ",COUNTIF(AU6:AU45,2))</f>
        <v xml:space="preserve"> </v>
      </c>
      <c r="F81" s="342" t="str">
        <f t="shared" si="13"/>
        <v xml:space="preserve"> </v>
      </c>
      <c r="G81" s="342"/>
      <c r="H81" s="66" t="str">
        <f>IF(E78=" "," ","%")</f>
        <v xml:space="preserve"> </v>
      </c>
      <c r="I81" s="332" t="str">
        <f>IF(E81=" "," ",100*E81/E84)</f>
        <v xml:space="preserve"> </v>
      </c>
      <c r="J81" s="332"/>
      <c r="K81" s="33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2"/>
      <c r="AU81" s="62"/>
    </row>
    <row r="82" spans="1:47" ht="14.15" customHeight="1" x14ac:dyDescent="0.25">
      <c r="A82" s="344" t="s">
        <v>98</v>
      </c>
      <c r="B82" s="344"/>
      <c r="C82" s="344"/>
      <c r="D82" s="65" t="s">
        <v>111</v>
      </c>
      <c r="E82" s="66" t="str">
        <f>IF(COUNTIF(AU6:AU45," ")=ROWS(AU6:AU45)," ",COUNTIF(AU6:AU45,1))</f>
        <v xml:space="preserve"> </v>
      </c>
      <c r="F82" s="342" t="str">
        <f t="shared" si="13"/>
        <v xml:space="preserve"> </v>
      </c>
      <c r="G82" s="342"/>
      <c r="H82" s="66" t="str">
        <f>IF(E78=" "," ","%")</f>
        <v xml:space="preserve"> </v>
      </c>
      <c r="I82" s="332" t="str">
        <f>IF(E82=" "," ",100*E82/E84)</f>
        <v xml:space="preserve"> </v>
      </c>
      <c r="J82" s="332"/>
      <c r="K82" s="33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2"/>
      <c r="AU82" s="62"/>
    </row>
    <row r="83" spans="1:47" ht="14.15" customHeight="1" x14ac:dyDescent="0.25">
      <c r="A83" s="341" t="s">
        <v>38</v>
      </c>
      <c r="B83" s="341"/>
      <c r="C83" s="341"/>
      <c r="D83" s="142" t="s">
        <v>41</v>
      </c>
      <c r="E83" s="143" t="str">
        <f>IF(COUNTIF(AU6:AU45," ")=ROWS(AU6:AU45)," ",COUNTIF(AU6:AU45,0))</f>
        <v xml:space="preserve"> </v>
      </c>
      <c r="F83" s="341" t="str">
        <f t="shared" si="13"/>
        <v xml:space="preserve"> </v>
      </c>
      <c r="G83" s="341"/>
      <c r="H83" s="143" t="str">
        <f>IF(E78=" "," ","%")</f>
        <v xml:space="preserve"> </v>
      </c>
      <c r="I83" s="340" t="str">
        <f>IF(E83=" "," ",100*E83/E84)</f>
        <v xml:space="preserve"> </v>
      </c>
      <c r="J83" s="340"/>
      <c r="K83" s="34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2"/>
      <c r="AU83" s="62"/>
    </row>
    <row r="84" spans="1:47" ht="14.15" customHeight="1" x14ac:dyDescent="0.25">
      <c r="A84" s="345" t="s">
        <v>39</v>
      </c>
      <c r="B84" s="345"/>
      <c r="C84" s="345"/>
      <c r="D84" s="345"/>
      <c r="E84" s="138" t="str">
        <f>IF(SUM(E78:E83)=0," ",SUM(E78:E83))</f>
        <v xml:space="preserve"> </v>
      </c>
      <c r="F84" s="334" t="str">
        <f t="shared" si="13"/>
        <v xml:space="preserve"> </v>
      </c>
      <c r="G84" s="335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2"/>
      <c r="AU84" s="62"/>
    </row>
    <row r="85" spans="1:47" ht="12" customHeight="1" x14ac:dyDescent="0.25">
      <c r="A85" s="60"/>
      <c r="B85" s="60"/>
      <c r="C85" s="60"/>
      <c r="D85" s="60"/>
      <c r="E85" s="60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2"/>
      <c r="AU85" s="62"/>
    </row>
    <row r="86" spans="1:47" ht="14.25" customHeight="1" x14ac:dyDescent="0.25">
      <c r="A86" s="60"/>
      <c r="B86" s="60"/>
      <c r="C86" s="60"/>
      <c r="D86" s="60"/>
      <c r="E86" s="6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2"/>
      <c r="AU86" s="62"/>
    </row>
    <row r="87" spans="1:47" x14ac:dyDescent="0.25">
      <c r="A87" s="392" t="s">
        <v>42</v>
      </c>
      <c r="B87" s="392"/>
      <c r="C87" s="392"/>
      <c r="D87" s="68" t="str">
        <f>IF(COUNTIF(AT6:AT45," ")=ROWS(AT6:AT45)," ",LARGE(AT6:AT45,1))</f>
        <v xml:space="preserve"> </v>
      </c>
      <c r="E87" s="388"/>
      <c r="F87" s="389"/>
      <c r="G87" s="389"/>
      <c r="H87" s="389"/>
      <c r="I87" s="389"/>
      <c r="J87" s="389"/>
      <c r="K87" s="389"/>
      <c r="L87" s="49"/>
      <c r="M87" s="336" t="s">
        <v>59</v>
      </c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61"/>
      <c r="AP87" s="63"/>
    </row>
    <row r="88" spans="1:47" ht="12" customHeight="1" x14ac:dyDescent="0.25">
      <c r="A88" s="392" t="s">
        <v>43</v>
      </c>
      <c r="B88" s="392"/>
      <c r="C88" s="392"/>
      <c r="D88" s="68" t="str">
        <f>IF(COUNTIF(AT6:AT27," ")=ROWS(AT6:AT27)," ",SMALL(AT6:AT27,1))</f>
        <v xml:space="preserve"> </v>
      </c>
      <c r="E88" s="388"/>
      <c r="F88" s="389"/>
      <c r="G88" s="389"/>
      <c r="H88" s="389"/>
      <c r="I88" s="389"/>
      <c r="J88" s="389"/>
      <c r="K88" s="389"/>
      <c r="L88" s="49"/>
      <c r="M88" s="4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P88" s="1"/>
    </row>
    <row r="89" spans="1:47" ht="15" customHeight="1" x14ac:dyDescent="0.25">
      <c r="A89" s="392" t="s">
        <v>44</v>
      </c>
      <c r="B89" s="392"/>
      <c r="C89" s="392"/>
      <c r="D89" s="69" t="str">
        <f>AT48</f>
        <v xml:space="preserve"> </v>
      </c>
      <c r="E89" s="390"/>
      <c r="F89" s="391"/>
      <c r="G89" s="391"/>
      <c r="H89" s="391"/>
      <c r="I89" s="391"/>
      <c r="J89" s="391"/>
      <c r="K89" s="391"/>
      <c r="L89" s="70"/>
      <c r="M89" s="70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76" t="s">
        <v>48</v>
      </c>
      <c r="AH89" s="377"/>
      <c r="AI89" s="377"/>
      <c r="AJ89" s="377"/>
      <c r="AK89" s="377"/>
      <c r="AL89" s="377"/>
      <c r="AM89" s="377"/>
      <c r="AN89" s="377"/>
      <c r="AO89" s="378"/>
      <c r="AP89" s="12"/>
      <c r="AQ89" s="376" t="s">
        <v>50</v>
      </c>
      <c r="AR89" s="377"/>
      <c r="AS89" s="377"/>
      <c r="AT89" s="377"/>
      <c r="AU89" s="378"/>
    </row>
    <row r="90" spans="1:47" ht="15" customHeight="1" x14ac:dyDescent="0.25">
      <c r="A90" s="71"/>
      <c r="B90" s="71"/>
      <c r="C90" s="71"/>
      <c r="D90" s="72"/>
      <c r="E90" s="70"/>
      <c r="F90" s="72"/>
      <c r="G90" s="72"/>
      <c r="H90" s="72"/>
      <c r="I90" s="72"/>
      <c r="J90" s="72"/>
      <c r="K90" s="72"/>
      <c r="L90" s="72"/>
      <c r="M90" s="72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79">
        <f ca="1">TODAY()</f>
        <v>45228</v>
      </c>
      <c r="AH90" s="338"/>
      <c r="AI90" s="338"/>
      <c r="AJ90" s="338"/>
      <c r="AK90" s="338"/>
      <c r="AL90" s="338"/>
      <c r="AM90" s="338"/>
      <c r="AN90" s="338"/>
      <c r="AO90" s="339"/>
      <c r="AP90" s="11"/>
      <c r="AQ90" s="337" t="s">
        <v>91</v>
      </c>
      <c r="AR90" s="338"/>
      <c r="AS90" s="338"/>
      <c r="AT90" s="338"/>
      <c r="AU90" s="339"/>
    </row>
    <row r="91" spans="1:47" ht="12" customHeight="1" x14ac:dyDescent="0.25">
      <c r="A91" s="386" t="s">
        <v>45</v>
      </c>
      <c r="B91" s="387"/>
      <c r="C91" s="387"/>
      <c r="D91" s="387"/>
      <c r="E91" s="73" t="str">
        <f>IF(COUNTIF(AT6:AT45," ")=ROWS(AT6:AT45)," ",SUM(E78:E81))</f>
        <v xml:space="preserve"> </v>
      </c>
      <c r="F91" s="334" t="str">
        <f>IF(E91&lt;&gt;" ","KİŞİ"," ")</f>
        <v xml:space="preserve"> </v>
      </c>
      <c r="G91" s="393"/>
      <c r="H91" s="73" t="str">
        <f>IF(I91=" "," ","%")</f>
        <v xml:space="preserve"> </v>
      </c>
      <c r="I91" s="394" t="str">
        <f>IF(E91=" "," ",100*E91/E84)</f>
        <v xml:space="preserve"> </v>
      </c>
      <c r="J91" s="395"/>
      <c r="K91" s="395"/>
      <c r="L91" s="74"/>
      <c r="M91" s="74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73" t="str">
        <f>'K. Bilgiler'!H18</f>
        <v>Öğretmenin adını yazınız.</v>
      </c>
      <c r="AH91" s="374"/>
      <c r="AI91" s="374"/>
      <c r="AJ91" s="374"/>
      <c r="AK91" s="374"/>
      <c r="AL91" s="374"/>
      <c r="AM91" s="374"/>
      <c r="AN91" s="374"/>
      <c r="AO91" s="375"/>
      <c r="AP91" s="14"/>
      <c r="AQ91" s="365" t="str">
        <f>'K. Bilgiler'!H22</f>
        <v>Ali KARABUDAK</v>
      </c>
      <c r="AR91" s="366"/>
      <c r="AS91" s="366"/>
      <c r="AT91" s="366"/>
      <c r="AU91" s="367"/>
    </row>
    <row r="92" spans="1:47" ht="12" customHeight="1" x14ac:dyDescent="0.25">
      <c r="A92" s="386" t="s">
        <v>46</v>
      </c>
      <c r="B92" s="387"/>
      <c r="C92" s="387"/>
      <c r="D92" s="387"/>
      <c r="E92" s="73" t="str">
        <f>IF(COUNTIF(AT6:AT45," ")=ROWS(AT6:AT45)," ",SUM(E82:E83))</f>
        <v xml:space="preserve"> </v>
      </c>
      <c r="F92" s="334" t="str">
        <f>IF(E92&lt;&gt;" ","KİŞİ"," ")</f>
        <v xml:space="preserve"> </v>
      </c>
      <c r="G92" s="393"/>
      <c r="H92" s="73" t="str">
        <f>IF(I92=" "," ","%")</f>
        <v xml:space="preserve"> </v>
      </c>
      <c r="I92" s="394" t="str">
        <f>IF(E92=" "," ",100*E92/E84)</f>
        <v xml:space="preserve"> </v>
      </c>
      <c r="J92" s="395"/>
      <c r="K92" s="395"/>
      <c r="L92" s="74"/>
      <c r="M92" s="74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380" t="str">
        <f>'K. Bilgiler'!H20</f>
        <v>Öğretmenin branşını yazınız.</v>
      </c>
      <c r="AH92" s="381"/>
      <c r="AI92" s="381"/>
      <c r="AJ92" s="381"/>
      <c r="AK92" s="381"/>
      <c r="AL92" s="381"/>
      <c r="AM92" s="381"/>
      <c r="AN92" s="381"/>
      <c r="AO92" s="382"/>
      <c r="AP92" s="13"/>
      <c r="AQ92" s="365" t="s">
        <v>52</v>
      </c>
      <c r="AR92" s="366"/>
      <c r="AS92" s="366"/>
      <c r="AT92" s="366"/>
      <c r="AU92" s="367"/>
    </row>
    <row r="93" spans="1:47" x14ac:dyDescent="0.25">
      <c r="AG93" s="383"/>
      <c r="AH93" s="384"/>
      <c r="AI93" s="384"/>
      <c r="AJ93" s="384"/>
      <c r="AK93" s="384"/>
      <c r="AL93" s="384"/>
      <c r="AM93" s="384"/>
      <c r="AN93" s="384"/>
      <c r="AO93" s="385"/>
      <c r="AQ93" s="368"/>
      <c r="AR93" s="369"/>
      <c r="AS93" s="369"/>
      <c r="AT93" s="369"/>
      <c r="AU93" s="370"/>
    </row>
    <row r="102" spans="4:4" x14ac:dyDescent="0.25">
      <c r="D102" s="40"/>
    </row>
  </sheetData>
  <sheetProtection sheet="1" objects="1" scenarios="1"/>
  <mergeCells count="108">
    <mergeCell ref="A91:D91"/>
    <mergeCell ref="A92:D92"/>
    <mergeCell ref="E87:K87"/>
    <mergeCell ref="E88:K88"/>
    <mergeCell ref="E89:K89"/>
    <mergeCell ref="A89:C89"/>
    <mergeCell ref="F91:G91"/>
    <mergeCell ref="F92:G92"/>
    <mergeCell ref="I91:K91"/>
    <mergeCell ref="A88:C88"/>
    <mergeCell ref="A87:C87"/>
    <mergeCell ref="I92:K92"/>
    <mergeCell ref="AQ92:AU92"/>
    <mergeCell ref="AQ93:AU93"/>
    <mergeCell ref="AT55:AT56"/>
    <mergeCell ref="AU55:AU56"/>
    <mergeCell ref="AG91:AO91"/>
    <mergeCell ref="AG76:AU76"/>
    <mergeCell ref="AG89:AO89"/>
    <mergeCell ref="AG90:AO90"/>
    <mergeCell ref="AF79:AN79"/>
    <mergeCell ref="AQ89:AU89"/>
    <mergeCell ref="AQ91:AU91"/>
    <mergeCell ref="AG92:AO93"/>
    <mergeCell ref="AT53:AT54"/>
    <mergeCell ref="AU53:AU54"/>
    <mergeCell ref="C45:E45"/>
    <mergeCell ref="AT50:AT51"/>
    <mergeCell ref="A53:E54"/>
    <mergeCell ref="AU50:AU51"/>
    <mergeCell ref="A48:E48"/>
    <mergeCell ref="C36:E36"/>
    <mergeCell ref="A47:E47"/>
    <mergeCell ref="C42:E42"/>
    <mergeCell ref="C37:E37"/>
    <mergeCell ref="C41:E41"/>
    <mergeCell ref="C44:E44"/>
    <mergeCell ref="C40:E40"/>
    <mergeCell ref="A82:C82"/>
    <mergeCell ref="A83:C83"/>
    <mergeCell ref="F78:G78"/>
    <mergeCell ref="C43:E43"/>
    <mergeCell ref="C38:E38"/>
    <mergeCell ref="A46:E46"/>
    <mergeCell ref="A80:C80"/>
    <mergeCell ref="A81:C81"/>
    <mergeCell ref="A50:E51"/>
    <mergeCell ref="A77:K77"/>
    <mergeCell ref="I81:K81"/>
    <mergeCell ref="A55:E56"/>
    <mergeCell ref="I78:K78"/>
    <mergeCell ref="A52:E52"/>
    <mergeCell ref="C39:E39"/>
    <mergeCell ref="C34:E34"/>
    <mergeCell ref="C29:E29"/>
    <mergeCell ref="C30:E30"/>
    <mergeCell ref="C21:E21"/>
    <mergeCell ref="C22:E22"/>
    <mergeCell ref="C11:E11"/>
    <mergeCell ref="C20:E20"/>
    <mergeCell ref="C27:E27"/>
    <mergeCell ref="C25:E25"/>
    <mergeCell ref="C13:E13"/>
    <mergeCell ref="C26:E26"/>
    <mergeCell ref="C15:E15"/>
    <mergeCell ref="C16:E16"/>
    <mergeCell ref="C19:E19"/>
    <mergeCell ref="C24:E24"/>
    <mergeCell ref="C31:E31"/>
    <mergeCell ref="C28:E28"/>
    <mergeCell ref="I79:K79"/>
    <mergeCell ref="F84:G84"/>
    <mergeCell ref="M87:AE87"/>
    <mergeCell ref="I80:K80"/>
    <mergeCell ref="AQ90:AU90"/>
    <mergeCell ref="I82:K82"/>
    <mergeCell ref="I83:K83"/>
    <mergeCell ref="C8:E8"/>
    <mergeCell ref="C35:E35"/>
    <mergeCell ref="C33:E33"/>
    <mergeCell ref="F83:G83"/>
    <mergeCell ref="F81:G81"/>
    <mergeCell ref="C23:E23"/>
    <mergeCell ref="C9:E9"/>
    <mergeCell ref="C17:E17"/>
    <mergeCell ref="C18:E18"/>
    <mergeCell ref="A49:E49"/>
    <mergeCell ref="L76:AF76"/>
    <mergeCell ref="A78:C78"/>
    <mergeCell ref="A79:C79"/>
    <mergeCell ref="F79:G79"/>
    <mergeCell ref="F80:G80"/>
    <mergeCell ref="F82:G82"/>
    <mergeCell ref="A84:D84"/>
    <mergeCell ref="A3:E3"/>
    <mergeCell ref="AT3:AU3"/>
    <mergeCell ref="A2:AP2"/>
    <mergeCell ref="AQ1:AU2"/>
    <mergeCell ref="A1:AP1"/>
    <mergeCell ref="C32:E32"/>
    <mergeCell ref="C14:E14"/>
    <mergeCell ref="C12:E12"/>
    <mergeCell ref="C6:E6"/>
    <mergeCell ref="C7:E7"/>
    <mergeCell ref="AU4:AU5"/>
    <mergeCell ref="A4:E4"/>
    <mergeCell ref="C5:E5"/>
    <mergeCell ref="C10:E10"/>
  </mergeCells>
  <phoneticPr fontId="2" type="noConversion"/>
  <conditionalFormatting sqref="F55:AS55">
    <cfRule type="cellIs" dxfId="42" priority="1" stopIfTrue="1" operator="lessThan">
      <formula>50</formula>
    </cfRule>
  </conditionalFormatting>
  <dataValidations xWindow="452" yWindow="568" count="2">
    <dataValidation allowBlank="1" showInputMessage="1" showErrorMessage="1" prompt="Öğrencinin sorudan aldığı puan değerini giriniz." sqref="F6:AS45" xr:uid="{00000000-0002-0000-0500-000000000000}"/>
    <dataValidation allowBlank="1" showInputMessage="1" showErrorMessage="1" prompt="Sorunun konusunu giriniz." sqref="F3:AS3" xr:uid="{00000000-0002-0000-05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52:AS52 F56 G48:H48 F48 G56:AS56 F53:AS53 H78:H83 F54:AS54 F51:AS51 F49:AS49 F50:AS50 F78 I48:AS48 F79:F84 E78:E84 I78:I83 D87:D89 E92 F92 H91 F91 E91 I91:K92 H92 AG90" unlockedFormula="1"/>
    <ignoredError sqref="G55:AS55" formula="1" unlockedFormula="1"/>
    <ignoredError sqref="F5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6">
    <tabColor theme="6" tint="0.39997558519241921"/>
  </sheetPr>
  <dimension ref="A1:AU102"/>
  <sheetViews>
    <sheetView view="pageBreakPreview" zoomScale="98" zoomScaleNormal="70" zoomScaleSheetLayoutView="98" workbookViewId="0">
      <selection activeCell="AQ1" sqref="AQ1:AU2"/>
    </sheetView>
  </sheetViews>
  <sheetFormatPr defaultColWidth="9.1796875" defaultRowHeight="12.5" x14ac:dyDescent="0.25"/>
  <cols>
    <col min="1" max="1" width="3.81640625" style="4" customWidth="1"/>
    <col min="2" max="2" width="5.7265625" style="4" customWidth="1"/>
    <col min="3" max="4" width="8.7265625" style="4" customWidth="1"/>
    <col min="5" max="5" width="3.453125" style="4" customWidth="1"/>
    <col min="6" max="45" width="2.453125" style="4" customWidth="1"/>
    <col min="46" max="46" width="7.7265625" style="4" customWidth="1"/>
    <col min="47" max="47" width="4.54296875" style="4" hidden="1" customWidth="1"/>
    <col min="48" max="16384" width="9.1796875" style="4"/>
  </cols>
  <sheetData>
    <row r="1" spans="1:47" ht="17.25" customHeight="1" x14ac:dyDescent="0.25">
      <c r="A1" s="325" t="str">
        <f>'K. Bilgiler'!H14&amp;" EĞİTİM ÖĞRETİM YILI "&amp;'K. Bilgiler'!H6</f>
        <v>2023-2024 EĞİTİM ÖĞRETİM YILI Osman Gazi Anadolu İmam Hatip Lisesi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7"/>
      <c r="AQ1" s="324">
        <f>'Yazılı Tarihleri'!D3</f>
        <v>45296</v>
      </c>
      <c r="AR1" s="324"/>
      <c r="AS1" s="324"/>
      <c r="AT1" s="324"/>
      <c r="AU1" s="324"/>
    </row>
    <row r="2" spans="1:47" ht="16.5" customHeight="1" x14ac:dyDescent="0.25">
      <c r="A2" s="323" t="str">
        <f>'K. Bilgiler'!H10&amp;" / "&amp;'K. Bilgiler'!H12&amp;" SINIFI "&amp;'K. Bilgiler'!H8&amp;" DERSİ "&amp;'K. Bilgiler'!H16&amp;" DÖNEM 2. SINAV ANALİZİ"</f>
        <v>Sınıfı yazınız. / Şubeyi yazınız. SINIFI Dersin adını yazınız. DERSİ 1 DÖNEM 2. SINAV ANALİZİ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4"/>
      <c r="AR2" s="324"/>
      <c r="AS2" s="324"/>
      <c r="AT2" s="324"/>
      <c r="AU2" s="324"/>
    </row>
    <row r="3" spans="1:47" ht="85" customHeight="1" x14ac:dyDescent="0.25">
      <c r="A3" s="318" t="s">
        <v>86</v>
      </c>
      <c r="B3" s="319"/>
      <c r="C3" s="319"/>
      <c r="D3" s="319"/>
      <c r="E3" s="320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3"/>
      <c r="AR3" s="133"/>
      <c r="AS3" s="133"/>
      <c r="AT3" s="321"/>
      <c r="AU3" s="322"/>
    </row>
    <row r="4" spans="1:47" ht="12.75" customHeight="1" x14ac:dyDescent="0.25">
      <c r="A4" s="360" t="s">
        <v>28</v>
      </c>
      <c r="B4" s="360"/>
      <c r="C4" s="360"/>
      <c r="D4" s="360"/>
      <c r="E4" s="360"/>
      <c r="F4" s="17" t="str">
        <f>IF('NOT Baremi'!E14=0," ",'NOT Baremi'!E14)</f>
        <v xml:space="preserve"> </v>
      </c>
      <c r="G4" s="17" t="str">
        <f>IF('NOT Baremi'!F14=0," ",'NOT Baremi'!F14)</f>
        <v xml:space="preserve"> </v>
      </c>
      <c r="H4" s="17" t="str">
        <f>IF('NOT Baremi'!G14=0," ",'NOT Baremi'!G14)</f>
        <v xml:space="preserve"> </v>
      </c>
      <c r="I4" s="17" t="str">
        <f>IF('NOT Baremi'!H14=0," ",'NOT Baremi'!H14)</f>
        <v xml:space="preserve"> </v>
      </c>
      <c r="J4" s="17" t="str">
        <f>IF('NOT Baremi'!I14=0," ",'NOT Baremi'!I14)</f>
        <v xml:space="preserve"> </v>
      </c>
      <c r="K4" s="17" t="str">
        <f>IF('NOT Baremi'!J14=0," ",'NOT Baremi'!J14)</f>
        <v xml:space="preserve"> </v>
      </c>
      <c r="L4" s="17" t="str">
        <f>IF('NOT Baremi'!K14=0," ",'NOT Baremi'!K14)</f>
        <v xml:space="preserve"> </v>
      </c>
      <c r="M4" s="17" t="str">
        <f>IF('NOT Baremi'!L14=0," ",'NOT Baremi'!L14)</f>
        <v xml:space="preserve"> </v>
      </c>
      <c r="N4" s="17" t="str">
        <f>IF('NOT Baremi'!M14=0," ",'NOT Baremi'!M14)</f>
        <v xml:space="preserve"> </v>
      </c>
      <c r="O4" s="17" t="str">
        <f>IF('NOT Baremi'!N14=0," ",'NOT Baremi'!N14)</f>
        <v xml:space="preserve"> </v>
      </c>
      <c r="P4" s="17" t="str">
        <f>IF('NOT Baremi'!O14=0," ",'NOT Baremi'!O14)</f>
        <v xml:space="preserve"> </v>
      </c>
      <c r="Q4" s="17" t="str">
        <f>IF('NOT Baremi'!P14=0," ",'NOT Baremi'!P14)</f>
        <v xml:space="preserve"> </v>
      </c>
      <c r="R4" s="17" t="str">
        <f>IF('NOT Baremi'!Q14=0," ",'NOT Baremi'!Q14)</f>
        <v xml:space="preserve"> </v>
      </c>
      <c r="S4" s="17" t="str">
        <f>IF('NOT Baremi'!R14=0," ",'NOT Baremi'!R14)</f>
        <v xml:space="preserve"> </v>
      </c>
      <c r="T4" s="17" t="str">
        <f>IF('NOT Baremi'!S14=0," ",'NOT Baremi'!S14)</f>
        <v xml:space="preserve"> </v>
      </c>
      <c r="U4" s="17" t="str">
        <f>IF('NOT Baremi'!T14=0," ",'NOT Baremi'!T14)</f>
        <v xml:space="preserve"> </v>
      </c>
      <c r="V4" s="17" t="str">
        <f>IF('NOT Baremi'!U14=0," ",'NOT Baremi'!U14)</f>
        <v xml:space="preserve"> </v>
      </c>
      <c r="W4" s="17" t="str">
        <f>IF('NOT Baremi'!V14=0," ",'NOT Baremi'!V14)</f>
        <v xml:space="preserve"> </v>
      </c>
      <c r="X4" s="17" t="str">
        <f>IF('NOT Baremi'!W14=0," ",'NOT Baremi'!W14)</f>
        <v xml:space="preserve"> </v>
      </c>
      <c r="Y4" s="17" t="str">
        <f>IF('NOT Baremi'!X14=0," ",'NOT Baremi'!X14)</f>
        <v xml:space="preserve"> </v>
      </c>
      <c r="Z4" s="17" t="str">
        <f>IF('NOT Baremi'!Y14=0," ",'NOT Baremi'!Y14)</f>
        <v xml:space="preserve"> </v>
      </c>
      <c r="AA4" s="17" t="str">
        <f>IF('NOT Baremi'!Z14=0," ",'NOT Baremi'!Z14)</f>
        <v xml:space="preserve"> </v>
      </c>
      <c r="AB4" s="17" t="str">
        <f>IF('NOT Baremi'!AA14=0," ",'NOT Baremi'!AA14)</f>
        <v xml:space="preserve"> </v>
      </c>
      <c r="AC4" s="17" t="str">
        <f>IF('NOT Baremi'!AB14=0," ",'NOT Baremi'!AB14)</f>
        <v xml:space="preserve"> </v>
      </c>
      <c r="AD4" s="17" t="str">
        <f>IF('NOT Baremi'!AC14=0," ",'NOT Baremi'!AC14)</f>
        <v xml:space="preserve"> </v>
      </c>
      <c r="AE4" s="17" t="str">
        <f>IF('NOT Baremi'!AD14=0," ",'NOT Baremi'!AD14)</f>
        <v xml:space="preserve"> </v>
      </c>
      <c r="AF4" s="17" t="str">
        <f>IF('NOT Baremi'!AE14=0," ",'NOT Baremi'!AE14)</f>
        <v xml:space="preserve"> </v>
      </c>
      <c r="AG4" s="17" t="str">
        <f>IF('NOT Baremi'!AF14=0," ",'NOT Baremi'!AF14)</f>
        <v xml:space="preserve"> </v>
      </c>
      <c r="AH4" s="17" t="str">
        <f>IF('NOT Baremi'!AG14=0," ",'NOT Baremi'!AG14)</f>
        <v xml:space="preserve"> </v>
      </c>
      <c r="AI4" s="17" t="str">
        <f>IF('NOT Baremi'!AH14=0," ",'NOT Baremi'!AH14)</f>
        <v xml:space="preserve"> </v>
      </c>
      <c r="AJ4" s="17" t="str">
        <f>IF('NOT Baremi'!AI14=0," ",'NOT Baremi'!AI14)</f>
        <v xml:space="preserve"> </v>
      </c>
      <c r="AK4" s="17" t="str">
        <f>IF('NOT Baremi'!AJ14=0," ",'NOT Baremi'!AJ14)</f>
        <v xml:space="preserve"> </v>
      </c>
      <c r="AL4" s="17" t="str">
        <f>IF('NOT Baremi'!AK14=0," ",'NOT Baremi'!AK14)</f>
        <v xml:space="preserve"> </v>
      </c>
      <c r="AM4" s="17" t="str">
        <f>IF('NOT Baremi'!AL14=0," ",'NOT Baremi'!AL14)</f>
        <v xml:space="preserve"> </v>
      </c>
      <c r="AN4" s="17" t="str">
        <f>IF('NOT Baremi'!AM14=0," ",'NOT Baremi'!AM14)</f>
        <v xml:space="preserve"> </v>
      </c>
      <c r="AO4" s="17" t="str">
        <f>IF('NOT Baremi'!AN14=0," ",'NOT Baremi'!AN14)</f>
        <v xml:space="preserve"> </v>
      </c>
      <c r="AP4" s="17" t="str">
        <f>IF('NOT Baremi'!AO14=0," ",'NOT Baremi'!AO14)</f>
        <v xml:space="preserve"> </v>
      </c>
      <c r="AQ4" s="17" t="str">
        <f>IF('NOT Baremi'!AP14=0," ",'NOT Baremi'!AP14)</f>
        <v xml:space="preserve"> </v>
      </c>
      <c r="AR4" s="17" t="str">
        <f>IF('NOT Baremi'!AQ14=0," ",'NOT Baremi'!AQ14)</f>
        <v xml:space="preserve"> </v>
      </c>
      <c r="AS4" s="17" t="str">
        <f>IF('NOT Baremi'!AR14=0," ",'NOT Baremi'!AR14)</f>
        <v xml:space="preserve"> </v>
      </c>
      <c r="AT4" s="34" t="str">
        <f>IF(SUM(F4:AS4)=0," ",SUM(F4:AS4))</f>
        <v xml:space="preserve"> </v>
      </c>
      <c r="AU4" s="396" t="s">
        <v>26</v>
      </c>
    </row>
    <row r="5" spans="1:47" ht="37.5" x14ac:dyDescent="0.25">
      <c r="A5" s="35" t="s">
        <v>0</v>
      </c>
      <c r="B5" s="35" t="s">
        <v>36</v>
      </c>
      <c r="C5" s="361" t="s">
        <v>27</v>
      </c>
      <c r="D5" s="361"/>
      <c r="E5" s="361"/>
      <c r="F5" s="16" t="str">
        <f>IF('NOT Baremi'!E14&gt;0,'NOT Baremi'!E13&amp;"."&amp;"SORU"," ")</f>
        <v xml:space="preserve"> </v>
      </c>
      <c r="G5" s="16" t="str">
        <f>IF('NOT Baremi'!F14&gt;0,'NOT Baremi'!F13&amp;"."&amp;"SORU"," ")</f>
        <v xml:space="preserve"> </v>
      </c>
      <c r="H5" s="16" t="str">
        <f>IF('NOT Baremi'!G14&gt;0,'NOT Baremi'!G13&amp;"."&amp;"SORU"," ")</f>
        <v xml:space="preserve"> </v>
      </c>
      <c r="I5" s="16" t="str">
        <f>IF('NOT Baremi'!H14&gt;0,'NOT Baremi'!H13&amp;"."&amp;"SORU"," ")</f>
        <v xml:space="preserve"> </v>
      </c>
      <c r="J5" s="16" t="str">
        <f>IF('NOT Baremi'!I14&gt;0,'NOT Baremi'!I13&amp;"."&amp;"SORU"," ")</f>
        <v xml:space="preserve"> </v>
      </c>
      <c r="K5" s="16" t="str">
        <f>IF('NOT Baremi'!J14&gt;0,'NOT Baremi'!J13&amp;"."&amp;"SORU"," ")</f>
        <v xml:space="preserve"> </v>
      </c>
      <c r="L5" s="16" t="str">
        <f>IF('NOT Baremi'!K14&gt;0,'NOT Baremi'!K13&amp;"."&amp;"SORU"," ")</f>
        <v xml:space="preserve"> </v>
      </c>
      <c r="M5" s="16" t="str">
        <f>IF('NOT Baremi'!L14&gt;0,'NOT Baremi'!L13&amp;"."&amp;"SORU"," ")</f>
        <v xml:space="preserve"> </v>
      </c>
      <c r="N5" s="16" t="str">
        <f>IF('NOT Baremi'!M14&gt;0,'NOT Baremi'!M13&amp;"."&amp;"SORU"," ")</f>
        <v xml:space="preserve"> </v>
      </c>
      <c r="O5" s="16" t="str">
        <f>IF('NOT Baremi'!N14&gt;0,'NOT Baremi'!N13&amp;"."&amp;"SORU"," ")</f>
        <v xml:space="preserve"> </v>
      </c>
      <c r="P5" s="16" t="str">
        <f>IF('NOT Baremi'!O14&gt;0,'NOT Baremi'!O13&amp;"."&amp;"SORU"," ")</f>
        <v xml:space="preserve"> </v>
      </c>
      <c r="Q5" s="16" t="str">
        <f>IF('NOT Baremi'!P14&gt;0,'NOT Baremi'!P13&amp;"."&amp;"SORU"," ")</f>
        <v xml:space="preserve"> </v>
      </c>
      <c r="R5" s="16" t="str">
        <f>IF('NOT Baremi'!Q14&gt;0,'NOT Baremi'!Q13&amp;"."&amp;"SORU"," ")</f>
        <v xml:space="preserve"> </v>
      </c>
      <c r="S5" s="16" t="str">
        <f>IF('NOT Baremi'!R14&gt;0,'NOT Baremi'!R13&amp;"."&amp;"SORU"," ")</f>
        <v xml:space="preserve"> </v>
      </c>
      <c r="T5" s="16" t="str">
        <f>IF('NOT Baremi'!S14&gt;0,'NOT Baremi'!S13&amp;"."&amp;"SORU"," ")</f>
        <v xml:space="preserve"> </v>
      </c>
      <c r="U5" s="16" t="str">
        <f>IF('NOT Baremi'!T14&gt;0,'NOT Baremi'!T13&amp;"."&amp;"SORU"," ")</f>
        <v xml:space="preserve"> </v>
      </c>
      <c r="V5" s="16" t="str">
        <f>IF('NOT Baremi'!U14&gt;0,'NOT Baremi'!U13&amp;"."&amp;"SORU"," ")</f>
        <v xml:space="preserve"> </v>
      </c>
      <c r="W5" s="16" t="str">
        <f>IF('NOT Baremi'!V14&gt;0,'NOT Baremi'!V13&amp;"."&amp;"SORU"," ")</f>
        <v xml:space="preserve"> </v>
      </c>
      <c r="X5" s="16" t="str">
        <f>IF('NOT Baremi'!W14&gt;0,'NOT Baremi'!W13&amp;"."&amp;"SORU"," ")</f>
        <v xml:space="preserve"> </v>
      </c>
      <c r="Y5" s="16" t="str">
        <f>IF('NOT Baremi'!X14&gt;0,'NOT Baremi'!X13&amp;"."&amp;"SORU"," ")</f>
        <v xml:space="preserve"> </v>
      </c>
      <c r="Z5" s="16" t="str">
        <f>IF('NOT Baremi'!Y14&gt;0,'NOT Baremi'!Y13&amp;"."&amp;"SORU"," ")</f>
        <v xml:space="preserve"> </v>
      </c>
      <c r="AA5" s="16" t="str">
        <f>IF('NOT Baremi'!Z14&gt;0,'NOT Baremi'!Z13&amp;"."&amp;"SORU"," ")</f>
        <v xml:space="preserve"> </v>
      </c>
      <c r="AB5" s="16" t="str">
        <f>IF('NOT Baremi'!AA14&gt;0,'NOT Baremi'!AA13&amp;"."&amp;"SORU"," ")</f>
        <v xml:space="preserve"> </v>
      </c>
      <c r="AC5" s="16" t="str">
        <f>IF('NOT Baremi'!AB14&gt;0,'NOT Baremi'!AB13&amp;"."&amp;"SORU"," ")</f>
        <v xml:space="preserve"> </v>
      </c>
      <c r="AD5" s="16" t="str">
        <f>IF('NOT Baremi'!AC14&gt;0,'NOT Baremi'!AC13&amp;"."&amp;"SORU"," ")</f>
        <v xml:space="preserve"> </v>
      </c>
      <c r="AE5" s="16" t="str">
        <f>IF('NOT Baremi'!AD14&gt;0,'NOT Baremi'!AD13&amp;"."&amp;"SORU"," ")</f>
        <v xml:space="preserve"> </v>
      </c>
      <c r="AF5" s="16" t="str">
        <f>IF('NOT Baremi'!AE14&gt;0,'NOT Baremi'!AE13&amp;"."&amp;"SORU"," ")</f>
        <v xml:space="preserve"> </v>
      </c>
      <c r="AG5" s="16" t="str">
        <f>IF('NOT Baremi'!AF14&gt;0,'NOT Baremi'!AF13&amp;"."&amp;"SORU"," ")</f>
        <v xml:space="preserve"> </v>
      </c>
      <c r="AH5" s="16" t="str">
        <f>IF('NOT Baremi'!AG14&gt;0,'NOT Baremi'!AG13&amp;"."&amp;"SORU"," ")</f>
        <v xml:space="preserve"> </v>
      </c>
      <c r="AI5" s="16" t="str">
        <f>IF('NOT Baremi'!AH14&gt;0,'NOT Baremi'!AH13&amp;"."&amp;"SORU"," ")</f>
        <v xml:space="preserve"> </v>
      </c>
      <c r="AJ5" s="16" t="str">
        <f>IF('NOT Baremi'!AI14&gt;0,'NOT Baremi'!AI13&amp;"."&amp;"SORU"," ")</f>
        <v xml:space="preserve"> </v>
      </c>
      <c r="AK5" s="16" t="str">
        <f>IF('NOT Baremi'!AJ14&gt;0,'NOT Baremi'!AJ13&amp;"."&amp;"SORU"," ")</f>
        <v xml:space="preserve"> </v>
      </c>
      <c r="AL5" s="16" t="str">
        <f>IF('NOT Baremi'!AK14&gt;0,'NOT Baremi'!AK13&amp;"."&amp;"SORU"," ")</f>
        <v xml:space="preserve"> </v>
      </c>
      <c r="AM5" s="16" t="str">
        <f>IF('NOT Baremi'!AL14&gt;0,'NOT Baremi'!AL13&amp;"."&amp;"SORU"," ")</f>
        <v xml:space="preserve"> </v>
      </c>
      <c r="AN5" s="16" t="str">
        <f>IF('NOT Baremi'!AM14&gt;0,'NOT Baremi'!AM13&amp;"."&amp;"SORU"," ")</f>
        <v xml:space="preserve"> </v>
      </c>
      <c r="AO5" s="16" t="str">
        <f>IF('NOT Baremi'!AN14&gt;0,'NOT Baremi'!AN13&amp;"."&amp;"SORU"," ")</f>
        <v xml:space="preserve"> </v>
      </c>
      <c r="AP5" s="16" t="str">
        <f>IF('NOT Baremi'!AO14&gt;0,'NOT Baremi'!AO13&amp;"."&amp;"SORU"," ")</f>
        <v xml:space="preserve"> </v>
      </c>
      <c r="AQ5" s="16" t="str">
        <f>IF('NOT Baremi'!AP14&gt;0,'NOT Baremi'!AP13&amp;"."&amp;"SORU"," ")</f>
        <v xml:space="preserve"> </v>
      </c>
      <c r="AR5" s="16" t="str">
        <f>IF('NOT Baremi'!AQ14&gt;0,'NOT Baremi'!AQ13&amp;"."&amp;"SORU"," ")</f>
        <v xml:space="preserve"> </v>
      </c>
      <c r="AS5" s="16" t="str">
        <f>IF('NOT Baremi'!AR14&gt;0,'NOT Baremi'!AR13&amp;"."&amp;"SORU"," ")</f>
        <v xml:space="preserve"> </v>
      </c>
      <c r="AT5" s="19" t="s">
        <v>31</v>
      </c>
      <c r="AU5" s="396"/>
    </row>
    <row r="6" spans="1:47" ht="12" customHeight="1" x14ac:dyDescent="0.25">
      <c r="A6" s="36" t="str">
        <f>'S. Listesi'!E4</f>
        <v xml:space="preserve"> </v>
      </c>
      <c r="B6" s="37" t="str">
        <f>IF('S. Listesi'!F4=0," ",'S. Listesi'!F4)</f>
        <v xml:space="preserve"> </v>
      </c>
      <c r="C6" s="331" t="str">
        <f>IF('S. Listesi'!G4=0," ",'S. Listesi'!G4)</f>
        <v xml:space="preserve"> </v>
      </c>
      <c r="D6" s="331"/>
      <c r="E6" s="331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0" t="str">
        <f>IF(COUNTBLANK(F6:AS6)=COLUMNS(F6:AS6)," ",IF(SUM(F6:AS6)=0,0,SUM(F6:AS6)))</f>
        <v xml:space="preserve"> </v>
      </c>
      <c r="AU6" s="20" t="str">
        <f>IF(AT6=" "," ",IF(AT6&gt;=85,5,IF(AT6&gt;=70,4,IF(AT6&gt;=60,3,IF(AT6&gt;=50,2,IF(AT6&gt;=0,1,0))))))</f>
        <v xml:space="preserve"> </v>
      </c>
    </row>
    <row r="7" spans="1:47" ht="12" customHeight="1" x14ac:dyDescent="0.25">
      <c r="A7" s="36" t="str">
        <f>'S. Listesi'!E5</f>
        <v xml:space="preserve"> </v>
      </c>
      <c r="B7" s="37" t="str">
        <f>IF('S. Listesi'!F5=0," ",'S. Listesi'!F5)</f>
        <v xml:space="preserve"> </v>
      </c>
      <c r="C7" s="331" t="str">
        <f>IF('S. Listesi'!G5=0," ",'S. Listesi'!G5)</f>
        <v xml:space="preserve"> </v>
      </c>
      <c r="D7" s="331"/>
      <c r="E7" s="331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20" t="str">
        <f t="shared" ref="AT7:AT45" si="0">IF(COUNTBLANK(F7:AS7)=COLUMNS(F7:AS7)," ",IF(SUM(F7:AS7)=0,0,SUM(F7:AS7)))</f>
        <v xml:space="preserve"> </v>
      </c>
      <c r="AU7" s="20" t="str">
        <f t="shared" ref="AU7:AU45" si="1">IF(AT7=" "," ",IF(AT7&gt;=85,5,IF(AT7&gt;=70,4,IF(AT7&gt;=60,3,IF(AT7&gt;=50,2,IF(AT7&gt;=0,1,0))))))</f>
        <v xml:space="preserve"> </v>
      </c>
    </row>
    <row r="8" spans="1:47" ht="12" customHeight="1" x14ac:dyDescent="0.25">
      <c r="A8" s="36" t="str">
        <f>'S. Listesi'!E6</f>
        <v xml:space="preserve"> </v>
      </c>
      <c r="B8" s="37" t="str">
        <f>IF('S. Listesi'!F6=0," ",'S. Listesi'!F6)</f>
        <v xml:space="preserve"> </v>
      </c>
      <c r="C8" s="331" t="str">
        <f>IF('S. Listesi'!G6=0," ",'S. Listesi'!G6)</f>
        <v xml:space="preserve"> </v>
      </c>
      <c r="D8" s="331"/>
      <c r="E8" s="331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0" t="str">
        <f t="shared" si="0"/>
        <v xml:space="preserve"> </v>
      </c>
      <c r="AU8" s="20" t="str">
        <f t="shared" si="1"/>
        <v xml:space="preserve"> </v>
      </c>
    </row>
    <row r="9" spans="1:47" ht="12" customHeight="1" x14ac:dyDescent="0.25">
      <c r="A9" s="36" t="str">
        <f>'S. Listesi'!E7</f>
        <v xml:space="preserve"> </v>
      </c>
      <c r="B9" s="37" t="str">
        <f>IF('S. Listesi'!F7=0," ",'S. Listesi'!F7)</f>
        <v xml:space="preserve"> </v>
      </c>
      <c r="C9" s="331" t="str">
        <f>IF('S. Listesi'!G7=0," ",'S. Listesi'!G7)</f>
        <v xml:space="preserve"> </v>
      </c>
      <c r="D9" s="331"/>
      <c r="E9" s="331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20" t="str">
        <f t="shared" si="0"/>
        <v xml:space="preserve"> </v>
      </c>
      <c r="AU9" s="20" t="str">
        <f t="shared" si="1"/>
        <v xml:space="preserve"> </v>
      </c>
    </row>
    <row r="10" spans="1:47" ht="12" customHeight="1" x14ac:dyDescent="0.25">
      <c r="A10" s="36" t="str">
        <f>'S. Listesi'!E8</f>
        <v xml:space="preserve"> </v>
      </c>
      <c r="B10" s="37" t="str">
        <f>IF('S. Listesi'!F8=0," ",'S. Listesi'!F8)</f>
        <v xml:space="preserve"> </v>
      </c>
      <c r="C10" s="331" t="str">
        <f>IF('S. Listesi'!G8=0," ",'S. Listesi'!G8)</f>
        <v xml:space="preserve"> </v>
      </c>
      <c r="D10" s="331"/>
      <c r="E10" s="331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0" t="str">
        <f t="shared" si="0"/>
        <v xml:space="preserve"> </v>
      </c>
      <c r="AU10" s="20" t="str">
        <f t="shared" si="1"/>
        <v xml:space="preserve"> </v>
      </c>
    </row>
    <row r="11" spans="1:47" ht="12" customHeight="1" x14ac:dyDescent="0.25">
      <c r="A11" s="36" t="str">
        <f>'S. Listesi'!E9</f>
        <v xml:space="preserve"> </v>
      </c>
      <c r="B11" s="37" t="str">
        <f>IF('S. Listesi'!F9=0," ",'S. Listesi'!F9)</f>
        <v xml:space="preserve"> </v>
      </c>
      <c r="C11" s="331" t="str">
        <f>IF('S. Listesi'!G9=0," ",'S. Listesi'!G9)</f>
        <v xml:space="preserve"> </v>
      </c>
      <c r="D11" s="331"/>
      <c r="E11" s="331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20" t="str">
        <f t="shared" si="0"/>
        <v xml:space="preserve"> </v>
      </c>
      <c r="AU11" s="20" t="str">
        <f t="shared" si="1"/>
        <v xml:space="preserve"> </v>
      </c>
    </row>
    <row r="12" spans="1:47" ht="12" customHeight="1" x14ac:dyDescent="0.25">
      <c r="A12" s="36" t="str">
        <f>'S. Listesi'!E10</f>
        <v xml:space="preserve"> </v>
      </c>
      <c r="B12" s="37" t="str">
        <f>IF('S. Listesi'!F10=0," ",'S. Listesi'!F10)</f>
        <v xml:space="preserve"> </v>
      </c>
      <c r="C12" s="331" t="str">
        <f>IF('S. Listesi'!G10=0," ",'S. Listesi'!G10)</f>
        <v xml:space="preserve"> </v>
      </c>
      <c r="D12" s="331"/>
      <c r="E12" s="331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0" t="str">
        <f t="shared" si="0"/>
        <v xml:space="preserve"> </v>
      </c>
      <c r="AU12" s="20" t="str">
        <f t="shared" si="1"/>
        <v xml:space="preserve"> </v>
      </c>
    </row>
    <row r="13" spans="1:47" ht="12" customHeight="1" x14ac:dyDescent="0.25">
      <c r="A13" s="36" t="str">
        <f>'S. Listesi'!E11</f>
        <v xml:space="preserve"> </v>
      </c>
      <c r="B13" s="37" t="str">
        <f>IF('S. Listesi'!F11=0," ",'S. Listesi'!F11)</f>
        <v xml:space="preserve"> </v>
      </c>
      <c r="C13" s="331" t="str">
        <f>IF('S. Listesi'!G11=0," ",'S. Listesi'!G11)</f>
        <v xml:space="preserve"> </v>
      </c>
      <c r="D13" s="331"/>
      <c r="E13" s="331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20" t="str">
        <f t="shared" si="0"/>
        <v xml:space="preserve"> </v>
      </c>
      <c r="AU13" s="20" t="str">
        <f t="shared" si="1"/>
        <v xml:space="preserve"> </v>
      </c>
    </row>
    <row r="14" spans="1:47" ht="12" customHeight="1" x14ac:dyDescent="0.25">
      <c r="A14" s="36" t="str">
        <f>'S. Listesi'!E12</f>
        <v xml:space="preserve"> </v>
      </c>
      <c r="B14" s="37" t="str">
        <f>IF('S. Listesi'!F12=0," ",'S. Listesi'!F12)</f>
        <v xml:space="preserve"> </v>
      </c>
      <c r="C14" s="331" t="str">
        <f>IF('S. Listesi'!G12=0," ",'S. Listesi'!G12)</f>
        <v xml:space="preserve"> </v>
      </c>
      <c r="D14" s="331"/>
      <c r="E14" s="331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0" t="str">
        <f t="shared" si="0"/>
        <v xml:space="preserve"> </v>
      </c>
      <c r="AU14" s="20" t="str">
        <f t="shared" si="1"/>
        <v xml:space="preserve"> </v>
      </c>
    </row>
    <row r="15" spans="1:47" ht="12" customHeight="1" x14ac:dyDescent="0.25">
      <c r="A15" s="36" t="str">
        <f>'S. Listesi'!E13</f>
        <v xml:space="preserve"> </v>
      </c>
      <c r="B15" s="37" t="str">
        <f>IF('S. Listesi'!F13=0," ",'S. Listesi'!F13)</f>
        <v xml:space="preserve"> </v>
      </c>
      <c r="C15" s="331" t="str">
        <f>IF('S. Listesi'!G13=0," ",'S. Listesi'!G13)</f>
        <v xml:space="preserve"> </v>
      </c>
      <c r="D15" s="331"/>
      <c r="E15" s="331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20" t="str">
        <f t="shared" si="0"/>
        <v xml:space="preserve"> </v>
      </c>
      <c r="AU15" s="20" t="str">
        <f t="shared" si="1"/>
        <v xml:space="preserve"> </v>
      </c>
    </row>
    <row r="16" spans="1:47" ht="12" customHeight="1" x14ac:dyDescent="0.25">
      <c r="A16" s="36" t="str">
        <f>'S. Listesi'!E14</f>
        <v xml:space="preserve"> </v>
      </c>
      <c r="B16" s="37" t="str">
        <f>IF('S. Listesi'!F14=0," ",'S. Listesi'!F14)</f>
        <v xml:space="preserve"> </v>
      </c>
      <c r="C16" s="331" t="str">
        <f>IF('S. Listesi'!G14=0," ",'S. Listesi'!G14)</f>
        <v xml:space="preserve"> </v>
      </c>
      <c r="D16" s="331"/>
      <c r="E16" s="331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0" t="str">
        <f t="shared" si="0"/>
        <v xml:space="preserve"> </v>
      </c>
      <c r="AU16" s="20" t="str">
        <f t="shared" si="1"/>
        <v xml:space="preserve"> </v>
      </c>
    </row>
    <row r="17" spans="1:47" ht="12" customHeight="1" x14ac:dyDescent="0.25">
      <c r="A17" s="36" t="str">
        <f>'S. Listesi'!E15</f>
        <v xml:space="preserve"> </v>
      </c>
      <c r="B17" s="37" t="str">
        <f>IF('S. Listesi'!F15=0," ",'S. Listesi'!F15)</f>
        <v xml:space="preserve"> </v>
      </c>
      <c r="C17" s="331" t="str">
        <f>IF('S. Listesi'!G15=0," ",'S. Listesi'!G15)</f>
        <v xml:space="preserve"> </v>
      </c>
      <c r="D17" s="331"/>
      <c r="E17" s="331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20" t="str">
        <f t="shared" si="0"/>
        <v xml:space="preserve"> </v>
      </c>
      <c r="AU17" s="20" t="str">
        <f t="shared" si="1"/>
        <v xml:space="preserve"> </v>
      </c>
    </row>
    <row r="18" spans="1:47" ht="12" customHeight="1" x14ac:dyDescent="0.25">
      <c r="A18" s="36" t="str">
        <f>'S. Listesi'!E16</f>
        <v xml:space="preserve"> </v>
      </c>
      <c r="B18" s="37" t="str">
        <f>IF('S. Listesi'!F16=0," ",'S. Listesi'!F16)</f>
        <v xml:space="preserve"> </v>
      </c>
      <c r="C18" s="331" t="str">
        <f>IF('S. Listesi'!G16=0," ",'S. Listesi'!G16)</f>
        <v xml:space="preserve"> </v>
      </c>
      <c r="D18" s="331"/>
      <c r="E18" s="331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 t="str">
        <f t="shared" si="0"/>
        <v xml:space="preserve"> </v>
      </c>
      <c r="AU18" s="20" t="str">
        <f t="shared" si="1"/>
        <v xml:space="preserve"> </v>
      </c>
    </row>
    <row r="19" spans="1:47" ht="12" customHeight="1" x14ac:dyDescent="0.25">
      <c r="A19" s="36" t="str">
        <f>'S. Listesi'!E17</f>
        <v xml:space="preserve"> </v>
      </c>
      <c r="B19" s="37" t="str">
        <f>IF('S. Listesi'!F17=0," ",'S. Listesi'!F17)</f>
        <v xml:space="preserve"> </v>
      </c>
      <c r="C19" s="331" t="str">
        <f>IF('S. Listesi'!G17=0," ",'S. Listesi'!G17)</f>
        <v xml:space="preserve"> </v>
      </c>
      <c r="D19" s="331"/>
      <c r="E19" s="331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20" t="str">
        <f t="shared" si="0"/>
        <v xml:space="preserve"> </v>
      </c>
      <c r="AU19" s="20" t="str">
        <f t="shared" si="1"/>
        <v xml:space="preserve"> </v>
      </c>
    </row>
    <row r="20" spans="1:47" ht="12" customHeight="1" x14ac:dyDescent="0.25">
      <c r="A20" s="36" t="str">
        <f>'S. Listesi'!E18</f>
        <v xml:space="preserve"> </v>
      </c>
      <c r="B20" s="37" t="str">
        <f>IF('S. Listesi'!F18=0," ",'S. Listesi'!F18)</f>
        <v xml:space="preserve"> </v>
      </c>
      <c r="C20" s="331" t="str">
        <f>IF('S. Listesi'!G18=0," ",'S. Listesi'!G18)</f>
        <v xml:space="preserve"> </v>
      </c>
      <c r="D20" s="331"/>
      <c r="E20" s="331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0" t="str">
        <f t="shared" si="0"/>
        <v xml:space="preserve"> </v>
      </c>
      <c r="AU20" s="20" t="str">
        <f t="shared" si="1"/>
        <v xml:space="preserve"> </v>
      </c>
    </row>
    <row r="21" spans="1:47" ht="12" customHeight="1" x14ac:dyDescent="0.25">
      <c r="A21" s="36" t="str">
        <f>'S. Listesi'!E19</f>
        <v xml:space="preserve"> </v>
      </c>
      <c r="B21" s="37" t="str">
        <f>IF('S. Listesi'!F19=0," ",'S. Listesi'!F19)</f>
        <v xml:space="preserve"> </v>
      </c>
      <c r="C21" s="331" t="str">
        <f>IF('S. Listesi'!G19=0," ",'S. Listesi'!G19)</f>
        <v xml:space="preserve"> </v>
      </c>
      <c r="D21" s="331"/>
      <c r="E21" s="331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20" t="str">
        <f t="shared" si="0"/>
        <v xml:space="preserve"> </v>
      </c>
      <c r="AU21" s="20" t="str">
        <f t="shared" si="1"/>
        <v xml:space="preserve"> </v>
      </c>
    </row>
    <row r="22" spans="1:47" ht="12" customHeight="1" x14ac:dyDescent="0.25">
      <c r="A22" s="36" t="str">
        <f>'S. Listesi'!E20</f>
        <v xml:space="preserve"> </v>
      </c>
      <c r="B22" s="37" t="str">
        <f>IF('S. Listesi'!F20=0," ",'S. Listesi'!F20)</f>
        <v xml:space="preserve"> </v>
      </c>
      <c r="C22" s="331" t="str">
        <f>IF('S. Listesi'!G20=0," ",'S. Listesi'!G20)</f>
        <v xml:space="preserve"> </v>
      </c>
      <c r="D22" s="331"/>
      <c r="E22" s="331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0" t="str">
        <f t="shared" si="0"/>
        <v xml:space="preserve"> </v>
      </c>
      <c r="AU22" s="20" t="str">
        <f t="shared" si="1"/>
        <v xml:space="preserve"> </v>
      </c>
    </row>
    <row r="23" spans="1:47" ht="12" customHeight="1" x14ac:dyDescent="0.25">
      <c r="A23" s="36" t="str">
        <f>'S. Listesi'!E21</f>
        <v xml:space="preserve"> </v>
      </c>
      <c r="B23" s="37" t="str">
        <f>IF('S. Listesi'!F21=0," ",'S. Listesi'!F21)</f>
        <v xml:space="preserve"> </v>
      </c>
      <c r="C23" s="331" t="str">
        <f>IF('S. Listesi'!G21=0," ",'S. Listesi'!G21)</f>
        <v xml:space="preserve"> </v>
      </c>
      <c r="D23" s="331"/>
      <c r="E23" s="331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20" t="str">
        <f t="shared" si="0"/>
        <v xml:space="preserve"> </v>
      </c>
      <c r="AU23" s="20" t="str">
        <f t="shared" si="1"/>
        <v xml:space="preserve"> </v>
      </c>
    </row>
    <row r="24" spans="1:47" ht="12" customHeight="1" x14ac:dyDescent="0.25">
      <c r="A24" s="36" t="str">
        <f>'S. Listesi'!E22</f>
        <v xml:space="preserve"> </v>
      </c>
      <c r="B24" s="37" t="str">
        <f>IF('S. Listesi'!F22=0," ",'S. Listesi'!F22)</f>
        <v xml:space="preserve"> </v>
      </c>
      <c r="C24" s="331" t="str">
        <f>IF('S. Listesi'!G22=0," ",'S. Listesi'!G22)</f>
        <v xml:space="preserve"> </v>
      </c>
      <c r="D24" s="331"/>
      <c r="E24" s="331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0" t="str">
        <f t="shared" si="0"/>
        <v xml:space="preserve"> </v>
      </c>
      <c r="AU24" s="20" t="str">
        <f t="shared" si="1"/>
        <v xml:space="preserve"> </v>
      </c>
    </row>
    <row r="25" spans="1:47" ht="12" customHeight="1" x14ac:dyDescent="0.25">
      <c r="A25" s="36" t="str">
        <f>'S. Listesi'!E23</f>
        <v xml:space="preserve"> </v>
      </c>
      <c r="B25" s="37" t="str">
        <f>IF('S. Listesi'!F23=0," ",'S. Listesi'!F23)</f>
        <v xml:space="preserve"> </v>
      </c>
      <c r="C25" s="331" t="str">
        <f>IF('S. Listesi'!G23=0," ",'S. Listesi'!G23)</f>
        <v xml:space="preserve"> </v>
      </c>
      <c r="D25" s="331"/>
      <c r="E25" s="331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20" t="str">
        <f t="shared" si="0"/>
        <v xml:space="preserve"> </v>
      </c>
      <c r="AU25" s="20" t="str">
        <f t="shared" si="1"/>
        <v xml:space="preserve"> </v>
      </c>
    </row>
    <row r="26" spans="1:47" ht="12" customHeight="1" x14ac:dyDescent="0.25">
      <c r="A26" s="36" t="str">
        <f>'S. Listesi'!E24</f>
        <v xml:space="preserve"> </v>
      </c>
      <c r="B26" s="37" t="str">
        <f>IF('S. Listesi'!F24=0," ",'S. Listesi'!F24)</f>
        <v xml:space="preserve"> </v>
      </c>
      <c r="C26" s="331" t="str">
        <f>IF('S. Listesi'!G24=0," ",'S. Listesi'!G24)</f>
        <v xml:space="preserve"> </v>
      </c>
      <c r="D26" s="331"/>
      <c r="E26" s="331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0" t="str">
        <f t="shared" si="0"/>
        <v xml:space="preserve"> </v>
      </c>
      <c r="AU26" s="20" t="str">
        <f t="shared" si="1"/>
        <v xml:space="preserve"> </v>
      </c>
    </row>
    <row r="27" spans="1:47" ht="12" customHeight="1" x14ac:dyDescent="0.25">
      <c r="A27" s="36" t="str">
        <f>'S. Listesi'!E25</f>
        <v xml:space="preserve"> </v>
      </c>
      <c r="B27" s="37" t="str">
        <f>IF('S. Listesi'!F25=0," ",'S. Listesi'!F25)</f>
        <v xml:space="preserve"> </v>
      </c>
      <c r="C27" s="331" t="str">
        <f>IF('S. Listesi'!G25=0," ",'S. Listesi'!G25)</f>
        <v xml:space="preserve"> </v>
      </c>
      <c r="D27" s="331"/>
      <c r="E27" s="331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20" t="str">
        <f t="shared" si="0"/>
        <v xml:space="preserve"> </v>
      </c>
      <c r="AU27" s="20" t="str">
        <f t="shared" si="1"/>
        <v xml:space="preserve"> </v>
      </c>
    </row>
    <row r="28" spans="1:47" ht="12" customHeight="1" x14ac:dyDescent="0.25">
      <c r="A28" s="36" t="str">
        <f>'S. Listesi'!E26</f>
        <v xml:space="preserve"> </v>
      </c>
      <c r="B28" s="37" t="str">
        <f>IF('S. Listesi'!F26=0," ",'S. Listesi'!F26)</f>
        <v xml:space="preserve"> </v>
      </c>
      <c r="C28" s="331" t="str">
        <f>IF('S. Listesi'!G26=0," ",'S. Listesi'!G26)</f>
        <v xml:space="preserve"> </v>
      </c>
      <c r="D28" s="331"/>
      <c r="E28" s="331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0" t="str">
        <f t="shared" si="0"/>
        <v xml:space="preserve"> </v>
      </c>
      <c r="AU28" s="20" t="str">
        <f t="shared" si="1"/>
        <v xml:space="preserve"> </v>
      </c>
    </row>
    <row r="29" spans="1:47" ht="12" customHeight="1" x14ac:dyDescent="0.25">
      <c r="A29" s="36" t="str">
        <f>'S. Listesi'!E27</f>
        <v xml:space="preserve"> </v>
      </c>
      <c r="B29" s="37" t="str">
        <f>IF('S. Listesi'!F27=0," ",'S. Listesi'!F27)</f>
        <v xml:space="preserve"> </v>
      </c>
      <c r="C29" s="328" t="str">
        <f>IF('S. Listesi'!G27=0," ",'S. Listesi'!G27)</f>
        <v xml:space="preserve"> </v>
      </c>
      <c r="D29" s="329"/>
      <c r="E29" s="330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20" t="str">
        <f t="shared" si="0"/>
        <v xml:space="preserve"> </v>
      </c>
      <c r="AU29" s="20" t="str">
        <f t="shared" si="1"/>
        <v xml:space="preserve"> </v>
      </c>
    </row>
    <row r="30" spans="1:47" ht="12" customHeight="1" x14ac:dyDescent="0.25">
      <c r="A30" s="36" t="str">
        <f>'S. Listesi'!E28</f>
        <v xml:space="preserve"> </v>
      </c>
      <c r="B30" s="37" t="str">
        <f>IF('S. Listesi'!F28=0," ",'S. Listesi'!F28)</f>
        <v xml:space="preserve"> </v>
      </c>
      <c r="C30" s="328" t="str">
        <f>IF('S. Listesi'!G28=0," ",'S. Listesi'!G28)</f>
        <v xml:space="preserve"> </v>
      </c>
      <c r="D30" s="329"/>
      <c r="E30" s="330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0" t="str">
        <f t="shared" si="0"/>
        <v xml:space="preserve"> </v>
      </c>
      <c r="AU30" s="20" t="str">
        <f t="shared" si="1"/>
        <v xml:space="preserve"> </v>
      </c>
    </row>
    <row r="31" spans="1:47" ht="12" customHeight="1" x14ac:dyDescent="0.25">
      <c r="A31" s="36" t="str">
        <f>'S. Listesi'!E29</f>
        <v xml:space="preserve"> </v>
      </c>
      <c r="B31" s="37" t="str">
        <f>IF('S. Listesi'!F29=0," ",'S. Listesi'!F29)</f>
        <v xml:space="preserve"> </v>
      </c>
      <c r="C31" s="328" t="str">
        <f>IF('S. Listesi'!G29=0," ",'S. Listesi'!G29)</f>
        <v xml:space="preserve"> </v>
      </c>
      <c r="D31" s="329"/>
      <c r="E31" s="330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20" t="str">
        <f t="shared" si="0"/>
        <v xml:space="preserve"> </v>
      </c>
      <c r="AU31" s="20" t="str">
        <f t="shared" si="1"/>
        <v xml:space="preserve"> </v>
      </c>
    </row>
    <row r="32" spans="1:47" ht="12" customHeight="1" x14ac:dyDescent="0.25">
      <c r="A32" s="36" t="str">
        <f>'S. Listesi'!E30</f>
        <v xml:space="preserve"> </v>
      </c>
      <c r="B32" s="37" t="str">
        <f>IF('S. Listesi'!F30=0," ",'S. Listesi'!F30)</f>
        <v xml:space="preserve"> </v>
      </c>
      <c r="C32" s="328" t="str">
        <f>IF('S. Listesi'!G30=0," ",'S. Listesi'!G30)</f>
        <v xml:space="preserve"> </v>
      </c>
      <c r="D32" s="329"/>
      <c r="E32" s="330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0" t="str">
        <f t="shared" si="0"/>
        <v xml:space="preserve"> </v>
      </c>
      <c r="AU32" s="20" t="str">
        <f t="shared" si="1"/>
        <v xml:space="preserve"> </v>
      </c>
    </row>
    <row r="33" spans="1:47" ht="12" customHeight="1" x14ac:dyDescent="0.25">
      <c r="A33" s="36" t="str">
        <f>'S. Listesi'!E31</f>
        <v xml:space="preserve"> </v>
      </c>
      <c r="B33" s="37" t="str">
        <f>IF('S. Listesi'!F31=0," ",'S. Listesi'!F31)</f>
        <v xml:space="preserve"> </v>
      </c>
      <c r="C33" s="328" t="str">
        <f>IF('S. Listesi'!G31=0," ",'S. Listesi'!G31)</f>
        <v xml:space="preserve"> </v>
      </c>
      <c r="D33" s="329"/>
      <c r="E33" s="330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20" t="str">
        <f t="shared" si="0"/>
        <v xml:space="preserve"> </v>
      </c>
      <c r="AU33" s="20" t="str">
        <f t="shared" si="1"/>
        <v xml:space="preserve"> </v>
      </c>
    </row>
    <row r="34" spans="1:47" ht="12" customHeight="1" x14ac:dyDescent="0.25">
      <c r="A34" s="36" t="str">
        <f>'S. Listesi'!E32</f>
        <v xml:space="preserve"> </v>
      </c>
      <c r="B34" s="37" t="str">
        <f>IF('S. Listesi'!F32=0," ",'S. Listesi'!F32)</f>
        <v xml:space="preserve"> </v>
      </c>
      <c r="C34" s="328" t="str">
        <f>IF('S. Listesi'!G32=0," ",'S. Listesi'!G32)</f>
        <v xml:space="preserve"> </v>
      </c>
      <c r="D34" s="329"/>
      <c r="E34" s="330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0" t="str">
        <f t="shared" si="0"/>
        <v xml:space="preserve"> </v>
      </c>
      <c r="AU34" s="20" t="str">
        <f t="shared" si="1"/>
        <v xml:space="preserve"> </v>
      </c>
    </row>
    <row r="35" spans="1:47" ht="12" customHeight="1" x14ac:dyDescent="0.25">
      <c r="A35" s="36" t="str">
        <f>'S. Listesi'!E33</f>
        <v xml:space="preserve"> </v>
      </c>
      <c r="B35" s="37" t="str">
        <f>IF('S. Listesi'!F33=0," ",'S. Listesi'!F33)</f>
        <v xml:space="preserve"> </v>
      </c>
      <c r="C35" s="328" t="str">
        <f>IF('S. Listesi'!G33=0," ",'S. Listesi'!G33)</f>
        <v xml:space="preserve"> </v>
      </c>
      <c r="D35" s="329"/>
      <c r="E35" s="330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20" t="str">
        <f t="shared" si="0"/>
        <v xml:space="preserve"> </v>
      </c>
      <c r="AU35" s="20" t="str">
        <f t="shared" si="1"/>
        <v xml:space="preserve"> </v>
      </c>
    </row>
    <row r="36" spans="1:47" ht="12" customHeight="1" x14ac:dyDescent="0.25">
      <c r="A36" s="36" t="str">
        <f>'S. Listesi'!E34</f>
        <v xml:space="preserve"> </v>
      </c>
      <c r="B36" s="37" t="str">
        <f>IF('S. Listesi'!F34=0," ",'S. Listesi'!F34)</f>
        <v xml:space="preserve"> </v>
      </c>
      <c r="C36" s="328" t="str">
        <f>IF('S. Listesi'!G34=0," ",'S. Listesi'!G34)</f>
        <v xml:space="preserve"> </v>
      </c>
      <c r="D36" s="329"/>
      <c r="E36" s="330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0" t="str">
        <f t="shared" si="0"/>
        <v xml:space="preserve"> </v>
      </c>
      <c r="AU36" s="20" t="str">
        <f t="shared" si="1"/>
        <v xml:space="preserve"> </v>
      </c>
    </row>
    <row r="37" spans="1:47" ht="12" customHeight="1" x14ac:dyDescent="0.25">
      <c r="A37" s="36" t="str">
        <f>'S. Listesi'!E35</f>
        <v xml:space="preserve"> </v>
      </c>
      <c r="B37" s="37" t="str">
        <f>IF('S. Listesi'!F35=0," ",'S. Listesi'!F35)</f>
        <v xml:space="preserve"> </v>
      </c>
      <c r="C37" s="328" t="str">
        <f>IF('S. Listesi'!G35=0," ",'S. Listesi'!G35)</f>
        <v xml:space="preserve"> </v>
      </c>
      <c r="D37" s="329"/>
      <c r="E37" s="330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20" t="str">
        <f t="shared" si="0"/>
        <v xml:space="preserve"> </v>
      </c>
      <c r="AU37" s="20" t="str">
        <f t="shared" si="1"/>
        <v xml:space="preserve"> </v>
      </c>
    </row>
    <row r="38" spans="1:47" ht="12" customHeight="1" x14ac:dyDescent="0.25">
      <c r="A38" s="36" t="str">
        <f>'S. Listesi'!E36</f>
        <v xml:space="preserve"> </v>
      </c>
      <c r="B38" s="37" t="str">
        <f>IF('S. Listesi'!F36=0," ",'S. Listesi'!F36)</f>
        <v xml:space="preserve"> </v>
      </c>
      <c r="C38" s="328" t="str">
        <f>IF('S. Listesi'!G36=0," ",'S. Listesi'!G36)</f>
        <v xml:space="preserve"> </v>
      </c>
      <c r="D38" s="329"/>
      <c r="E38" s="330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0" t="str">
        <f t="shared" si="0"/>
        <v xml:space="preserve"> </v>
      </c>
      <c r="AU38" s="20" t="str">
        <f t="shared" si="1"/>
        <v xml:space="preserve"> </v>
      </c>
    </row>
    <row r="39" spans="1:47" ht="12" customHeight="1" x14ac:dyDescent="0.25">
      <c r="A39" s="36" t="str">
        <f>'S. Listesi'!E37</f>
        <v xml:space="preserve"> </v>
      </c>
      <c r="B39" s="37" t="str">
        <f>IF('S. Listesi'!F37=0," ",'S. Listesi'!F37)</f>
        <v xml:space="preserve"> </v>
      </c>
      <c r="C39" s="328" t="str">
        <f>IF('S. Listesi'!G37=0," ",'S. Listesi'!G37)</f>
        <v xml:space="preserve"> </v>
      </c>
      <c r="D39" s="329"/>
      <c r="E39" s="330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20" t="str">
        <f t="shared" si="0"/>
        <v xml:space="preserve"> </v>
      </c>
      <c r="AU39" s="20" t="str">
        <f t="shared" si="1"/>
        <v xml:space="preserve"> </v>
      </c>
    </row>
    <row r="40" spans="1:47" ht="12" customHeight="1" x14ac:dyDescent="0.25">
      <c r="A40" s="36" t="str">
        <f>'S. Listesi'!E38</f>
        <v xml:space="preserve"> </v>
      </c>
      <c r="B40" s="37" t="str">
        <f>IF('S. Listesi'!F38=0," ",'S. Listesi'!F38)</f>
        <v xml:space="preserve"> </v>
      </c>
      <c r="C40" s="328" t="str">
        <f>IF('S. Listesi'!G38=0," ",'S. Listesi'!G38)</f>
        <v xml:space="preserve"> </v>
      </c>
      <c r="D40" s="329"/>
      <c r="E40" s="330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0" t="str">
        <f t="shared" si="0"/>
        <v xml:space="preserve"> </v>
      </c>
      <c r="AU40" s="20" t="str">
        <f t="shared" si="1"/>
        <v xml:space="preserve"> </v>
      </c>
    </row>
    <row r="41" spans="1:47" ht="12" customHeight="1" x14ac:dyDescent="0.25">
      <c r="A41" s="36" t="str">
        <f>'S. Listesi'!E39</f>
        <v xml:space="preserve"> </v>
      </c>
      <c r="B41" s="37" t="str">
        <f>IF('S. Listesi'!F39=0," ",'S. Listesi'!F39)</f>
        <v xml:space="preserve"> </v>
      </c>
      <c r="C41" s="328" t="str">
        <f>IF('S. Listesi'!G39=0," ",'S. Listesi'!G39)</f>
        <v xml:space="preserve"> </v>
      </c>
      <c r="D41" s="329"/>
      <c r="E41" s="330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20" t="str">
        <f t="shared" si="0"/>
        <v xml:space="preserve"> </v>
      </c>
      <c r="AU41" s="20" t="str">
        <f t="shared" si="1"/>
        <v xml:space="preserve"> </v>
      </c>
    </row>
    <row r="42" spans="1:47" ht="12" customHeight="1" x14ac:dyDescent="0.25">
      <c r="A42" s="36" t="str">
        <f>'S. Listesi'!E40</f>
        <v xml:space="preserve"> </v>
      </c>
      <c r="B42" s="37" t="str">
        <f>IF('S. Listesi'!F40=0," ",'S. Listesi'!F40)</f>
        <v xml:space="preserve"> </v>
      </c>
      <c r="C42" s="328" t="str">
        <f>IF('S. Listesi'!G40=0," ",'S. Listesi'!G40)</f>
        <v xml:space="preserve"> </v>
      </c>
      <c r="D42" s="329"/>
      <c r="E42" s="330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20" t="str">
        <f t="shared" si="0"/>
        <v xml:space="preserve"> </v>
      </c>
      <c r="AU42" s="20" t="str">
        <f t="shared" si="1"/>
        <v xml:space="preserve"> </v>
      </c>
    </row>
    <row r="43" spans="1:47" ht="12" customHeight="1" x14ac:dyDescent="0.25">
      <c r="A43" s="36" t="str">
        <f>'S. Listesi'!E41</f>
        <v xml:space="preserve"> </v>
      </c>
      <c r="B43" s="37" t="str">
        <f>IF('S. Listesi'!F41=0," ",'S. Listesi'!F41)</f>
        <v xml:space="preserve"> </v>
      </c>
      <c r="C43" s="328" t="str">
        <f>IF('S. Listesi'!G41=0," ",'S. Listesi'!G41)</f>
        <v xml:space="preserve"> </v>
      </c>
      <c r="D43" s="329"/>
      <c r="E43" s="330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20" t="str">
        <f t="shared" si="0"/>
        <v xml:space="preserve"> </v>
      </c>
      <c r="AU43" s="20" t="str">
        <f t="shared" si="1"/>
        <v xml:space="preserve"> </v>
      </c>
    </row>
    <row r="44" spans="1:47" ht="12" customHeight="1" x14ac:dyDescent="0.25">
      <c r="A44" s="36" t="str">
        <f>'S. Listesi'!E42</f>
        <v xml:space="preserve"> </v>
      </c>
      <c r="B44" s="37" t="str">
        <f>IF('S. Listesi'!F42=0," ",'S. Listesi'!F42)</f>
        <v xml:space="preserve"> </v>
      </c>
      <c r="C44" s="328" t="str">
        <f>IF('S. Listesi'!G42=0," ",'S. Listesi'!G42)</f>
        <v xml:space="preserve"> </v>
      </c>
      <c r="D44" s="329"/>
      <c r="E44" s="330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20" t="str">
        <f t="shared" si="0"/>
        <v xml:space="preserve"> </v>
      </c>
      <c r="AU44" s="20" t="str">
        <f t="shared" si="1"/>
        <v xml:space="preserve"> </v>
      </c>
    </row>
    <row r="45" spans="1:47" ht="13" x14ac:dyDescent="0.25">
      <c r="A45" s="36" t="str">
        <f>'S. Listesi'!E43</f>
        <v xml:space="preserve"> </v>
      </c>
      <c r="B45" s="37" t="str">
        <f>IF('S. Listesi'!F43=0," ",'S. Listesi'!F43)</f>
        <v xml:space="preserve"> </v>
      </c>
      <c r="C45" s="328" t="str">
        <f>IF('S. Listesi'!G43=0," ",'S. Listesi'!G43)</f>
        <v xml:space="preserve"> </v>
      </c>
      <c r="D45" s="329"/>
      <c r="E45" s="330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20" t="str">
        <f t="shared" si="0"/>
        <v xml:space="preserve"> </v>
      </c>
      <c r="AU45" s="20" t="str">
        <f t="shared" si="1"/>
        <v xml:space="preserve"> </v>
      </c>
    </row>
    <row r="46" spans="1:47" ht="39.75" customHeight="1" x14ac:dyDescent="0.25">
      <c r="A46" s="348" t="s">
        <v>20</v>
      </c>
      <c r="B46" s="349"/>
      <c r="C46" s="349"/>
      <c r="D46" s="349"/>
      <c r="E46" s="350"/>
      <c r="F46" s="18" t="str">
        <f>F5</f>
        <v xml:space="preserve"> </v>
      </c>
      <c r="G46" s="18" t="str">
        <f t="shared" ref="G46:AS46" si="2">G5</f>
        <v xml:space="preserve"> </v>
      </c>
      <c r="H46" s="18" t="str">
        <f t="shared" si="2"/>
        <v xml:space="preserve"> </v>
      </c>
      <c r="I46" s="18" t="str">
        <f t="shared" si="2"/>
        <v xml:space="preserve"> </v>
      </c>
      <c r="J46" s="18" t="str">
        <f t="shared" si="2"/>
        <v xml:space="preserve"> </v>
      </c>
      <c r="K46" s="18" t="str">
        <f t="shared" si="2"/>
        <v xml:space="preserve"> </v>
      </c>
      <c r="L46" s="18" t="str">
        <f t="shared" si="2"/>
        <v xml:space="preserve"> </v>
      </c>
      <c r="M46" s="18" t="str">
        <f t="shared" si="2"/>
        <v xml:space="preserve"> </v>
      </c>
      <c r="N46" s="18" t="str">
        <f t="shared" si="2"/>
        <v xml:space="preserve"> </v>
      </c>
      <c r="O46" s="18" t="str">
        <f t="shared" si="2"/>
        <v xml:space="preserve"> </v>
      </c>
      <c r="P46" s="18" t="str">
        <f t="shared" si="2"/>
        <v xml:space="preserve"> </v>
      </c>
      <c r="Q46" s="18" t="str">
        <f t="shared" si="2"/>
        <v xml:space="preserve"> </v>
      </c>
      <c r="R46" s="18" t="str">
        <f t="shared" si="2"/>
        <v xml:space="preserve"> </v>
      </c>
      <c r="S46" s="18" t="str">
        <f t="shared" si="2"/>
        <v xml:space="preserve"> </v>
      </c>
      <c r="T46" s="18" t="str">
        <f t="shared" si="2"/>
        <v xml:space="preserve"> </v>
      </c>
      <c r="U46" s="18" t="str">
        <f t="shared" si="2"/>
        <v xml:space="preserve"> </v>
      </c>
      <c r="V46" s="18" t="str">
        <f t="shared" si="2"/>
        <v xml:space="preserve"> </v>
      </c>
      <c r="W46" s="18" t="str">
        <f t="shared" si="2"/>
        <v xml:space="preserve"> </v>
      </c>
      <c r="X46" s="18" t="str">
        <f t="shared" si="2"/>
        <v xml:space="preserve"> </v>
      </c>
      <c r="Y46" s="18" t="str">
        <f t="shared" si="2"/>
        <v xml:space="preserve"> </v>
      </c>
      <c r="Z46" s="18" t="str">
        <f t="shared" si="2"/>
        <v xml:space="preserve"> </v>
      </c>
      <c r="AA46" s="18" t="str">
        <f t="shared" si="2"/>
        <v xml:space="preserve"> </v>
      </c>
      <c r="AB46" s="18" t="str">
        <f t="shared" si="2"/>
        <v xml:space="preserve"> </v>
      </c>
      <c r="AC46" s="18" t="str">
        <f t="shared" si="2"/>
        <v xml:space="preserve"> </v>
      </c>
      <c r="AD46" s="18" t="str">
        <f t="shared" si="2"/>
        <v xml:space="preserve"> </v>
      </c>
      <c r="AE46" s="18" t="str">
        <f t="shared" si="2"/>
        <v xml:space="preserve"> </v>
      </c>
      <c r="AF46" s="18" t="str">
        <f t="shared" si="2"/>
        <v xml:space="preserve"> </v>
      </c>
      <c r="AG46" s="18" t="str">
        <f t="shared" si="2"/>
        <v xml:space="preserve"> </v>
      </c>
      <c r="AH46" s="18" t="str">
        <f t="shared" si="2"/>
        <v xml:space="preserve"> </v>
      </c>
      <c r="AI46" s="18" t="str">
        <f t="shared" si="2"/>
        <v xml:space="preserve"> </v>
      </c>
      <c r="AJ46" s="18" t="str">
        <f t="shared" si="2"/>
        <v xml:space="preserve"> </v>
      </c>
      <c r="AK46" s="18" t="str">
        <f t="shared" si="2"/>
        <v xml:space="preserve"> </v>
      </c>
      <c r="AL46" s="18" t="str">
        <f t="shared" si="2"/>
        <v xml:space="preserve"> </v>
      </c>
      <c r="AM46" s="18" t="str">
        <f t="shared" si="2"/>
        <v xml:space="preserve"> </v>
      </c>
      <c r="AN46" s="18" t="str">
        <f t="shared" si="2"/>
        <v xml:space="preserve"> </v>
      </c>
      <c r="AO46" s="18" t="str">
        <f t="shared" si="2"/>
        <v xml:space="preserve"> </v>
      </c>
      <c r="AP46" s="18" t="str">
        <f t="shared" si="2"/>
        <v xml:space="preserve"> </v>
      </c>
      <c r="AQ46" s="18" t="str">
        <f t="shared" si="2"/>
        <v xml:space="preserve"> </v>
      </c>
      <c r="AR46" s="18" t="str">
        <f t="shared" si="2"/>
        <v xml:space="preserve"> </v>
      </c>
      <c r="AS46" s="18" t="str">
        <f t="shared" si="2"/>
        <v xml:space="preserve"> </v>
      </c>
      <c r="AT46" s="15"/>
      <c r="AU46" s="15"/>
    </row>
    <row r="47" spans="1:47" ht="19.5" customHeight="1" x14ac:dyDescent="0.25">
      <c r="A47" s="364" t="s">
        <v>30</v>
      </c>
      <c r="B47" s="364"/>
      <c r="C47" s="364"/>
      <c r="D47" s="364"/>
      <c r="E47" s="364"/>
      <c r="F47" s="5" t="str">
        <f t="shared" ref="F47:AS47" si="3">IF(COUNTBLANK(F6:F45)=ROWS(F6:F45)," ",SUM(F6:F45))</f>
        <v xml:space="preserve"> </v>
      </c>
      <c r="G47" s="5" t="str">
        <f t="shared" si="3"/>
        <v xml:space="preserve"> </v>
      </c>
      <c r="H47" s="5" t="str">
        <f t="shared" si="3"/>
        <v xml:space="preserve"> </v>
      </c>
      <c r="I47" s="5" t="str">
        <f t="shared" si="3"/>
        <v xml:space="preserve"> </v>
      </c>
      <c r="J47" s="5" t="str">
        <f t="shared" si="3"/>
        <v xml:space="preserve"> </v>
      </c>
      <c r="K47" s="5" t="str">
        <f t="shared" si="3"/>
        <v xml:space="preserve"> </v>
      </c>
      <c r="L47" s="5" t="str">
        <f t="shared" si="3"/>
        <v xml:space="preserve"> </v>
      </c>
      <c r="M47" s="5" t="str">
        <f t="shared" si="3"/>
        <v xml:space="preserve"> </v>
      </c>
      <c r="N47" s="5" t="str">
        <f t="shared" si="3"/>
        <v xml:space="preserve"> </v>
      </c>
      <c r="O47" s="5" t="str">
        <f t="shared" si="3"/>
        <v xml:space="preserve"> </v>
      </c>
      <c r="P47" s="5" t="str">
        <f t="shared" si="3"/>
        <v xml:space="preserve"> </v>
      </c>
      <c r="Q47" s="5" t="str">
        <f t="shared" si="3"/>
        <v xml:space="preserve"> </v>
      </c>
      <c r="R47" s="5" t="str">
        <f t="shared" si="3"/>
        <v xml:space="preserve"> </v>
      </c>
      <c r="S47" s="5" t="str">
        <f t="shared" si="3"/>
        <v xml:space="preserve"> </v>
      </c>
      <c r="T47" s="5" t="str">
        <f t="shared" si="3"/>
        <v xml:space="preserve"> </v>
      </c>
      <c r="U47" s="5" t="str">
        <f t="shared" si="3"/>
        <v xml:space="preserve"> </v>
      </c>
      <c r="V47" s="5" t="str">
        <f t="shared" si="3"/>
        <v xml:space="preserve"> </v>
      </c>
      <c r="W47" s="5" t="str">
        <f t="shared" si="3"/>
        <v xml:space="preserve"> </v>
      </c>
      <c r="X47" s="5" t="str">
        <f t="shared" si="3"/>
        <v xml:space="preserve"> </v>
      </c>
      <c r="Y47" s="5" t="str">
        <f t="shared" si="3"/>
        <v xml:space="preserve"> </v>
      </c>
      <c r="Z47" s="5" t="str">
        <f t="shared" si="3"/>
        <v xml:space="preserve"> </v>
      </c>
      <c r="AA47" s="5" t="str">
        <f t="shared" si="3"/>
        <v xml:space="preserve"> </v>
      </c>
      <c r="AB47" s="5" t="str">
        <f t="shared" si="3"/>
        <v xml:space="preserve"> </v>
      </c>
      <c r="AC47" s="5" t="str">
        <f t="shared" si="3"/>
        <v xml:space="preserve"> </v>
      </c>
      <c r="AD47" s="5" t="str">
        <f t="shared" si="3"/>
        <v xml:space="preserve"> </v>
      </c>
      <c r="AE47" s="5" t="str">
        <f t="shared" si="3"/>
        <v xml:space="preserve"> </v>
      </c>
      <c r="AF47" s="5" t="str">
        <f t="shared" si="3"/>
        <v xml:space="preserve"> </v>
      </c>
      <c r="AG47" s="5" t="str">
        <f t="shared" si="3"/>
        <v xml:space="preserve"> </v>
      </c>
      <c r="AH47" s="5" t="str">
        <f t="shared" si="3"/>
        <v xml:space="preserve"> </v>
      </c>
      <c r="AI47" s="5" t="str">
        <f t="shared" si="3"/>
        <v xml:space="preserve"> </v>
      </c>
      <c r="AJ47" s="5" t="str">
        <f t="shared" si="3"/>
        <v xml:space="preserve"> </v>
      </c>
      <c r="AK47" s="5" t="str">
        <f t="shared" si="3"/>
        <v xml:space="preserve"> </v>
      </c>
      <c r="AL47" s="5" t="str">
        <f t="shared" si="3"/>
        <v xml:space="preserve"> </v>
      </c>
      <c r="AM47" s="5" t="str">
        <f t="shared" si="3"/>
        <v xml:space="preserve"> </v>
      </c>
      <c r="AN47" s="5" t="str">
        <f t="shared" si="3"/>
        <v xml:space="preserve"> </v>
      </c>
      <c r="AO47" s="5" t="str">
        <f t="shared" si="3"/>
        <v xml:space="preserve"> </v>
      </c>
      <c r="AP47" s="5" t="str">
        <f t="shared" si="3"/>
        <v xml:space="preserve"> </v>
      </c>
      <c r="AQ47" s="5" t="str">
        <f t="shared" si="3"/>
        <v xml:space="preserve"> </v>
      </c>
      <c r="AR47" s="5" t="str">
        <f t="shared" si="3"/>
        <v xml:space="preserve"> </v>
      </c>
      <c r="AS47" s="5" t="str">
        <f t="shared" si="3"/>
        <v xml:space="preserve"> </v>
      </c>
      <c r="AT47" s="8"/>
      <c r="AU47" s="6"/>
    </row>
    <row r="48" spans="1:47" ht="25.5" customHeight="1" x14ac:dyDescent="0.25">
      <c r="A48" s="343" t="s">
        <v>47</v>
      </c>
      <c r="B48" s="343"/>
      <c r="C48" s="343"/>
      <c r="D48" s="343"/>
      <c r="E48" s="343"/>
      <c r="F48" s="50" t="str">
        <f t="shared" ref="F48:AS48" si="4">IF(COUNTBLANK(F6:F45)=ROWS(F6:F45)," ",AVERAGE(F6:F45))</f>
        <v xml:space="preserve"> </v>
      </c>
      <c r="G48" s="50" t="str">
        <f t="shared" si="4"/>
        <v xml:space="preserve"> </v>
      </c>
      <c r="H48" s="50" t="str">
        <f t="shared" si="4"/>
        <v xml:space="preserve"> </v>
      </c>
      <c r="I48" s="50" t="str">
        <f t="shared" si="4"/>
        <v xml:space="preserve"> </v>
      </c>
      <c r="J48" s="50" t="str">
        <f t="shared" si="4"/>
        <v xml:space="preserve"> </v>
      </c>
      <c r="K48" s="50" t="str">
        <f t="shared" si="4"/>
        <v xml:space="preserve"> </v>
      </c>
      <c r="L48" s="50" t="str">
        <f t="shared" si="4"/>
        <v xml:space="preserve"> </v>
      </c>
      <c r="M48" s="50" t="str">
        <f t="shared" si="4"/>
        <v xml:space="preserve"> </v>
      </c>
      <c r="N48" s="50" t="str">
        <f t="shared" si="4"/>
        <v xml:space="preserve"> </v>
      </c>
      <c r="O48" s="50" t="str">
        <f t="shared" si="4"/>
        <v xml:space="preserve"> </v>
      </c>
      <c r="P48" s="50" t="str">
        <f t="shared" si="4"/>
        <v xml:space="preserve"> </v>
      </c>
      <c r="Q48" s="50" t="str">
        <f t="shared" si="4"/>
        <v xml:space="preserve"> </v>
      </c>
      <c r="R48" s="50" t="str">
        <f t="shared" si="4"/>
        <v xml:space="preserve"> </v>
      </c>
      <c r="S48" s="50" t="str">
        <f t="shared" si="4"/>
        <v xml:space="preserve"> </v>
      </c>
      <c r="T48" s="50" t="str">
        <f t="shared" si="4"/>
        <v xml:space="preserve"> </v>
      </c>
      <c r="U48" s="50" t="str">
        <f t="shared" si="4"/>
        <v xml:space="preserve"> </v>
      </c>
      <c r="V48" s="50" t="str">
        <f t="shared" si="4"/>
        <v xml:space="preserve"> </v>
      </c>
      <c r="W48" s="50" t="str">
        <f t="shared" si="4"/>
        <v xml:space="preserve"> </v>
      </c>
      <c r="X48" s="50" t="str">
        <f t="shared" si="4"/>
        <v xml:space="preserve"> </v>
      </c>
      <c r="Y48" s="50" t="str">
        <f t="shared" si="4"/>
        <v xml:space="preserve"> </v>
      </c>
      <c r="Z48" s="50" t="str">
        <f t="shared" si="4"/>
        <v xml:space="preserve"> </v>
      </c>
      <c r="AA48" s="50" t="str">
        <f t="shared" si="4"/>
        <v xml:space="preserve"> </v>
      </c>
      <c r="AB48" s="50" t="str">
        <f t="shared" si="4"/>
        <v xml:space="preserve"> </v>
      </c>
      <c r="AC48" s="50" t="str">
        <f t="shared" si="4"/>
        <v xml:space="preserve"> </v>
      </c>
      <c r="AD48" s="50" t="str">
        <f t="shared" si="4"/>
        <v xml:space="preserve"> </v>
      </c>
      <c r="AE48" s="50" t="str">
        <f t="shared" si="4"/>
        <v xml:space="preserve"> </v>
      </c>
      <c r="AF48" s="50" t="str">
        <f t="shared" si="4"/>
        <v xml:space="preserve"> </v>
      </c>
      <c r="AG48" s="50" t="str">
        <f t="shared" si="4"/>
        <v xml:space="preserve"> </v>
      </c>
      <c r="AH48" s="50" t="str">
        <f t="shared" si="4"/>
        <v xml:space="preserve"> </v>
      </c>
      <c r="AI48" s="50" t="str">
        <f t="shared" si="4"/>
        <v xml:space="preserve"> </v>
      </c>
      <c r="AJ48" s="50" t="str">
        <f t="shared" si="4"/>
        <v xml:space="preserve"> </v>
      </c>
      <c r="AK48" s="50" t="str">
        <f t="shared" si="4"/>
        <v xml:space="preserve"> </v>
      </c>
      <c r="AL48" s="50" t="str">
        <f t="shared" si="4"/>
        <v xml:space="preserve"> </v>
      </c>
      <c r="AM48" s="50" t="str">
        <f t="shared" si="4"/>
        <v xml:space="preserve"> </v>
      </c>
      <c r="AN48" s="50" t="str">
        <f t="shared" si="4"/>
        <v xml:space="preserve"> </v>
      </c>
      <c r="AO48" s="50" t="str">
        <f t="shared" si="4"/>
        <v xml:space="preserve"> </v>
      </c>
      <c r="AP48" s="50" t="str">
        <f t="shared" si="4"/>
        <v xml:space="preserve"> </v>
      </c>
      <c r="AQ48" s="50" t="str">
        <f t="shared" si="4"/>
        <v xml:space="preserve"> </v>
      </c>
      <c r="AR48" s="50" t="str">
        <f t="shared" si="4"/>
        <v xml:space="preserve"> </v>
      </c>
      <c r="AS48" s="50" t="str">
        <f t="shared" si="4"/>
        <v xml:space="preserve"> </v>
      </c>
      <c r="AT48" s="9" t="str">
        <f>IF(COUNTIF(AT6:AT45," ")=ROWS(AT6:AT45)," ",AVERAGE(AT6:AT45))</f>
        <v xml:space="preserve"> </v>
      </c>
      <c r="AU48" s="9" t="str">
        <f>IF(COUNTIF(AU6:AU45," ")=ROWS(AU6:AU45)," ",AVERAGE(AU6:AU45))</f>
        <v xml:space="preserve"> </v>
      </c>
    </row>
    <row r="49" spans="1:47" ht="21" customHeight="1" x14ac:dyDescent="0.25">
      <c r="A49" s="343" t="s">
        <v>32</v>
      </c>
      <c r="B49" s="343"/>
      <c r="C49" s="343"/>
      <c r="D49" s="343"/>
      <c r="E49" s="343"/>
      <c r="F49" s="51" t="str">
        <f t="shared" ref="F49:AS49" si="5">IF(COUNTBLANK(F6:F45)=ROWS(F6:F45)," ",IF(COUNTIF(F6:F45,F4)=0,"YOK",COUNTIF(F6:F45,F4)))</f>
        <v xml:space="preserve"> </v>
      </c>
      <c r="G49" s="51" t="str">
        <f t="shared" si="5"/>
        <v xml:space="preserve"> </v>
      </c>
      <c r="H49" s="51" t="str">
        <f t="shared" si="5"/>
        <v xml:space="preserve"> </v>
      </c>
      <c r="I49" s="51" t="str">
        <f t="shared" si="5"/>
        <v xml:space="preserve"> </v>
      </c>
      <c r="J49" s="51" t="str">
        <f t="shared" si="5"/>
        <v xml:space="preserve"> </v>
      </c>
      <c r="K49" s="51" t="str">
        <f t="shared" si="5"/>
        <v xml:space="preserve"> </v>
      </c>
      <c r="L49" s="51" t="str">
        <f t="shared" si="5"/>
        <v xml:space="preserve"> </v>
      </c>
      <c r="M49" s="51" t="str">
        <f t="shared" si="5"/>
        <v xml:space="preserve"> </v>
      </c>
      <c r="N49" s="51" t="str">
        <f t="shared" si="5"/>
        <v xml:space="preserve"> </v>
      </c>
      <c r="O49" s="51" t="str">
        <f t="shared" si="5"/>
        <v xml:space="preserve"> </v>
      </c>
      <c r="P49" s="51" t="str">
        <f t="shared" si="5"/>
        <v xml:space="preserve"> </v>
      </c>
      <c r="Q49" s="51" t="str">
        <f t="shared" si="5"/>
        <v xml:space="preserve"> </v>
      </c>
      <c r="R49" s="51" t="str">
        <f t="shared" si="5"/>
        <v xml:space="preserve"> </v>
      </c>
      <c r="S49" s="51" t="str">
        <f t="shared" si="5"/>
        <v xml:space="preserve"> </v>
      </c>
      <c r="T49" s="51" t="str">
        <f t="shared" si="5"/>
        <v xml:space="preserve"> </v>
      </c>
      <c r="U49" s="51" t="str">
        <f t="shared" si="5"/>
        <v xml:space="preserve"> </v>
      </c>
      <c r="V49" s="51" t="str">
        <f t="shared" si="5"/>
        <v xml:space="preserve"> </v>
      </c>
      <c r="W49" s="51" t="str">
        <f t="shared" si="5"/>
        <v xml:space="preserve"> </v>
      </c>
      <c r="X49" s="51" t="str">
        <f t="shared" si="5"/>
        <v xml:space="preserve"> </v>
      </c>
      <c r="Y49" s="51" t="str">
        <f t="shared" si="5"/>
        <v xml:space="preserve"> </v>
      </c>
      <c r="Z49" s="51" t="str">
        <f t="shared" si="5"/>
        <v xml:space="preserve"> </v>
      </c>
      <c r="AA49" s="51" t="str">
        <f t="shared" si="5"/>
        <v xml:space="preserve"> </v>
      </c>
      <c r="AB49" s="51" t="str">
        <f t="shared" si="5"/>
        <v xml:space="preserve"> </v>
      </c>
      <c r="AC49" s="51" t="str">
        <f t="shared" si="5"/>
        <v xml:space="preserve"> </v>
      </c>
      <c r="AD49" s="51" t="str">
        <f t="shared" si="5"/>
        <v xml:space="preserve"> </v>
      </c>
      <c r="AE49" s="51" t="str">
        <f t="shared" si="5"/>
        <v xml:space="preserve"> </v>
      </c>
      <c r="AF49" s="51" t="str">
        <f t="shared" si="5"/>
        <v xml:space="preserve"> </v>
      </c>
      <c r="AG49" s="51" t="str">
        <f t="shared" si="5"/>
        <v xml:space="preserve"> </v>
      </c>
      <c r="AH49" s="51" t="str">
        <f t="shared" si="5"/>
        <v xml:space="preserve"> </v>
      </c>
      <c r="AI49" s="51" t="str">
        <f t="shared" si="5"/>
        <v xml:space="preserve"> </v>
      </c>
      <c r="AJ49" s="51" t="str">
        <f t="shared" si="5"/>
        <v xml:space="preserve"> </v>
      </c>
      <c r="AK49" s="51" t="str">
        <f t="shared" si="5"/>
        <v xml:space="preserve"> </v>
      </c>
      <c r="AL49" s="51" t="str">
        <f t="shared" si="5"/>
        <v xml:space="preserve"> </v>
      </c>
      <c r="AM49" s="51" t="str">
        <f t="shared" si="5"/>
        <v xml:space="preserve"> </v>
      </c>
      <c r="AN49" s="51" t="str">
        <f t="shared" si="5"/>
        <v xml:space="preserve"> </v>
      </c>
      <c r="AO49" s="51" t="str">
        <f t="shared" si="5"/>
        <v xml:space="preserve"> </v>
      </c>
      <c r="AP49" s="51" t="str">
        <f t="shared" si="5"/>
        <v xml:space="preserve"> </v>
      </c>
      <c r="AQ49" s="51" t="str">
        <f t="shared" si="5"/>
        <v xml:space="preserve"> </v>
      </c>
      <c r="AR49" s="51" t="str">
        <f t="shared" si="5"/>
        <v xml:space="preserve"> </v>
      </c>
      <c r="AS49" s="51" t="str">
        <f t="shared" si="5"/>
        <v xml:space="preserve"> </v>
      </c>
      <c r="AT49" s="9"/>
      <c r="AU49" s="7"/>
    </row>
    <row r="50" spans="1:47" ht="29.25" customHeight="1" x14ac:dyDescent="0.25">
      <c r="A50" s="343" t="s">
        <v>34</v>
      </c>
      <c r="B50" s="343"/>
      <c r="C50" s="343"/>
      <c r="D50" s="343"/>
      <c r="E50" s="343"/>
      <c r="F50" s="52" t="str">
        <f t="shared" ref="F50:AS50" si="6">IF(COUNTBLANK(F6:F45)=ROWS(F6:F45)," ",IF(F49="YOK",0,100*F49/COUNTA(F6:F45)))</f>
        <v xml:space="preserve"> </v>
      </c>
      <c r="G50" s="52" t="str">
        <f t="shared" si="6"/>
        <v xml:space="preserve"> </v>
      </c>
      <c r="H50" s="52" t="str">
        <f t="shared" si="6"/>
        <v xml:space="preserve"> </v>
      </c>
      <c r="I50" s="52" t="str">
        <f t="shared" si="6"/>
        <v xml:space="preserve"> </v>
      </c>
      <c r="J50" s="52" t="str">
        <f t="shared" si="6"/>
        <v xml:space="preserve"> </v>
      </c>
      <c r="K50" s="52" t="str">
        <f t="shared" si="6"/>
        <v xml:space="preserve"> </v>
      </c>
      <c r="L50" s="52" t="str">
        <f t="shared" si="6"/>
        <v xml:space="preserve"> </v>
      </c>
      <c r="M50" s="52" t="str">
        <f t="shared" si="6"/>
        <v xml:space="preserve"> </v>
      </c>
      <c r="N50" s="52" t="str">
        <f t="shared" si="6"/>
        <v xml:space="preserve"> </v>
      </c>
      <c r="O50" s="52" t="str">
        <f t="shared" si="6"/>
        <v xml:space="preserve"> </v>
      </c>
      <c r="P50" s="52" t="str">
        <f t="shared" si="6"/>
        <v xml:space="preserve"> </v>
      </c>
      <c r="Q50" s="52" t="str">
        <f t="shared" si="6"/>
        <v xml:space="preserve"> </v>
      </c>
      <c r="R50" s="52" t="str">
        <f t="shared" si="6"/>
        <v xml:space="preserve"> </v>
      </c>
      <c r="S50" s="52" t="str">
        <f t="shared" si="6"/>
        <v xml:space="preserve"> </v>
      </c>
      <c r="T50" s="52" t="str">
        <f t="shared" si="6"/>
        <v xml:space="preserve"> </v>
      </c>
      <c r="U50" s="52" t="str">
        <f t="shared" si="6"/>
        <v xml:space="preserve"> </v>
      </c>
      <c r="V50" s="52" t="str">
        <f t="shared" si="6"/>
        <v xml:space="preserve"> </v>
      </c>
      <c r="W50" s="52" t="str">
        <f t="shared" si="6"/>
        <v xml:space="preserve"> </v>
      </c>
      <c r="X50" s="52" t="str">
        <f t="shared" si="6"/>
        <v xml:space="preserve"> </v>
      </c>
      <c r="Y50" s="52" t="str">
        <f t="shared" si="6"/>
        <v xml:space="preserve"> </v>
      </c>
      <c r="Z50" s="52" t="str">
        <f t="shared" si="6"/>
        <v xml:space="preserve"> </v>
      </c>
      <c r="AA50" s="52" t="str">
        <f t="shared" si="6"/>
        <v xml:space="preserve"> </v>
      </c>
      <c r="AB50" s="52" t="str">
        <f t="shared" si="6"/>
        <v xml:space="preserve"> </v>
      </c>
      <c r="AC50" s="52" t="str">
        <f t="shared" si="6"/>
        <v xml:space="preserve"> </v>
      </c>
      <c r="AD50" s="52" t="str">
        <f t="shared" si="6"/>
        <v xml:space="preserve"> </v>
      </c>
      <c r="AE50" s="52" t="str">
        <f t="shared" si="6"/>
        <v xml:space="preserve"> </v>
      </c>
      <c r="AF50" s="52" t="str">
        <f t="shared" si="6"/>
        <v xml:space="preserve"> </v>
      </c>
      <c r="AG50" s="52" t="str">
        <f t="shared" si="6"/>
        <v xml:space="preserve"> </v>
      </c>
      <c r="AH50" s="52" t="str">
        <f t="shared" si="6"/>
        <v xml:space="preserve"> </v>
      </c>
      <c r="AI50" s="52" t="str">
        <f t="shared" si="6"/>
        <v xml:space="preserve"> </v>
      </c>
      <c r="AJ50" s="52" t="str">
        <f t="shared" si="6"/>
        <v xml:space="preserve"> </v>
      </c>
      <c r="AK50" s="52" t="str">
        <f t="shared" si="6"/>
        <v xml:space="preserve"> </v>
      </c>
      <c r="AL50" s="52" t="str">
        <f t="shared" si="6"/>
        <v xml:space="preserve"> </v>
      </c>
      <c r="AM50" s="52" t="str">
        <f t="shared" si="6"/>
        <v xml:space="preserve"> </v>
      </c>
      <c r="AN50" s="52" t="str">
        <f t="shared" si="6"/>
        <v xml:space="preserve"> </v>
      </c>
      <c r="AO50" s="52" t="str">
        <f t="shared" si="6"/>
        <v xml:space="preserve"> </v>
      </c>
      <c r="AP50" s="52" t="str">
        <f t="shared" si="6"/>
        <v xml:space="preserve"> </v>
      </c>
      <c r="AQ50" s="52" t="str">
        <f t="shared" si="6"/>
        <v xml:space="preserve"> </v>
      </c>
      <c r="AR50" s="52" t="str">
        <f t="shared" si="6"/>
        <v xml:space="preserve"> </v>
      </c>
      <c r="AS50" s="52" t="str">
        <f t="shared" si="6"/>
        <v xml:space="preserve"> </v>
      </c>
      <c r="AT50" s="362"/>
      <c r="AU50" s="363"/>
    </row>
    <row r="51" spans="1:47" ht="10.5" customHeight="1" x14ac:dyDescent="0.25">
      <c r="A51" s="343"/>
      <c r="B51" s="343"/>
      <c r="C51" s="343"/>
      <c r="D51" s="343"/>
      <c r="E51" s="343"/>
      <c r="F51" s="53" t="str">
        <f>IF(F50&lt;&gt;" ","%"," ")</f>
        <v xml:space="preserve"> </v>
      </c>
      <c r="G51" s="53" t="str">
        <f t="shared" ref="G51:AS51" si="7">IF(G50&lt;&gt;" ","%"," ")</f>
        <v xml:space="preserve"> </v>
      </c>
      <c r="H51" s="53" t="str">
        <f t="shared" si="7"/>
        <v xml:space="preserve"> </v>
      </c>
      <c r="I51" s="53" t="str">
        <f t="shared" si="7"/>
        <v xml:space="preserve"> </v>
      </c>
      <c r="J51" s="53" t="str">
        <f t="shared" si="7"/>
        <v xml:space="preserve"> </v>
      </c>
      <c r="K51" s="53" t="str">
        <f t="shared" si="7"/>
        <v xml:space="preserve"> </v>
      </c>
      <c r="L51" s="53" t="str">
        <f t="shared" si="7"/>
        <v xml:space="preserve"> </v>
      </c>
      <c r="M51" s="53" t="str">
        <f t="shared" si="7"/>
        <v xml:space="preserve"> </v>
      </c>
      <c r="N51" s="53" t="str">
        <f t="shared" si="7"/>
        <v xml:space="preserve"> </v>
      </c>
      <c r="O51" s="53" t="str">
        <f t="shared" si="7"/>
        <v xml:space="preserve"> </v>
      </c>
      <c r="P51" s="53" t="str">
        <f t="shared" si="7"/>
        <v xml:space="preserve"> </v>
      </c>
      <c r="Q51" s="53" t="str">
        <f t="shared" si="7"/>
        <v xml:space="preserve"> </v>
      </c>
      <c r="R51" s="53" t="str">
        <f t="shared" si="7"/>
        <v xml:space="preserve"> </v>
      </c>
      <c r="S51" s="53" t="str">
        <f t="shared" si="7"/>
        <v xml:space="preserve"> </v>
      </c>
      <c r="T51" s="53" t="str">
        <f t="shared" si="7"/>
        <v xml:space="preserve"> </v>
      </c>
      <c r="U51" s="53" t="str">
        <f t="shared" si="7"/>
        <v xml:space="preserve"> </v>
      </c>
      <c r="V51" s="53" t="str">
        <f t="shared" si="7"/>
        <v xml:space="preserve"> </v>
      </c>
      <c r="W51" s="53" t="str">
        <f t="shared" si="7"/>
        <v xml:space="preserve"> </v>
      </c>
      <c r="X51" s="53" t="str">
        <f t="shared" si="7"/>
        <v xml:space="preserve"> </v>
      </c>
      <c r="Y51" s="53" t="str">
        <f t="shared" si="7"/>
        <v xml:space="preserve"> </v>
      </c>
      <c r="Z51" s="53" t="str">
        <f t="shared" si="7"/>
        <v xml:space="preserve"> </v>
      </c>
      <c r="AA51" s="53" t="str">
        <f t="shared" si="7"/>
        <v xml:space="preserve"> </v>
      </c>
      <c r="AB51" s="53" t="str">
        <f t="shared" si="7"/>
        <v xml:space="preserve"> </v>
      </c>
      <c r="AC51" s="53" t="str">
        <f t="shared" si="7"/>
        <v xml:space="preserve"> </v>
      </c>
      <c r="AD51" s="53" t="str">
        <f t="shared" si="7"/>
        <v xml:space="preserve"> </v>
      </c>
      <c r="AE51" s="53" t="str">
        <f t="shared" si="7"/>
        <v xml:space="preserve"> </v>
      </c>
      <c r="AF51" s="53" t="str">
        <f t="shared" si="7"/>
        <v xml:space="preserve"> </v>
      </c>
      <c r="AG51" s="53" t="str">
        <f t="shared" si="7"/>
        <v xml:space="preserve"> </v>
      </c>
      <c r="AH51" s="53" t="str">
        <f t="shared" si="7"/>
        <v xml:space="preserve"> </v>
      </c>
      <c r="AI51" s="53" t="str">
        <f t="shared" si="7"/>
        <v xml:space="preserve"> </v>
      </c>
      <c r="AJ51" s="53" t="str">
        <f t="shared" si="7"/>
        <v xml:space="preserve"> </v>
      </c>
      <c r="AK51" s="53" t="str">
        <f t="shared" si="7"/>
        <v xml:space="preserve"> </v>
      </c>
      <c r="AL51" s="53" t="str">
        <f t="shared" si="7"/>
        <v xml:space="preserve"> </v>
      </c>
      <c r="AM51" s="53" t="str">
        <f t="shared" si="7"/>
        <v xml:space="preserve"> </v>
      </c>
      <c r="AN51" s="53" t="str">
        <f t="shared" si="7"/>
        <v xml:space="preserve"> </v>
      </c>
      <c r="AO51" s="53" t="str">
        <f t="shared" si="7"/>
        <v xml:space="preserve"> </v>
      </c>
      <c r="AP51" s="53" t="str">
        <f t="shared" si="7"/>
        <v xml:space="preserve"> </v>
      </c>
      <c r="AQ51" s="53" t="str">
        <f t="shared" si="7"/>
        <v xml:space="preserve"> </v>
      </c>
      <c r="AR51" s="53" t="str">
        <f t="shared" si="7"/>
        <v xml:space="preserve"> </v>
      </c>
      <c r="AS51" s="53" t="str">
        <f t="shared" si="7"/>
        <v xml:space="preserve"> </v>
      </c>
      <c r="AT51" s="362"/>
      <c r="AU51" s="363"/>
    </row>
    <row r="52" spans="1:47" ht="21.75" customHeight="1" x14ac:dyDescent="0.25">
      <c r="A52" s="343" t="s">
        <v>33</v>
      </c>
      <c r="B52" s="343"/>
      <c r="C52" s="343"/>
      <c r="D52" s="343"/>
      <c r="E52" s="343"/>
      <c r="F52" s="51" t="str">
        <f t="shared" ref="F52:AS52" si="8">IF(COUNTBLANK(F6:F45)=ROWS(F6:F45)," ",IF(COUNTIF(F6:F45,0)=0,"YOK",COUNTIF(F6:F45,0)))</f>
        <v xml:space="preserve"> </v>
      </c>
      <c r="G52" s="51" t="str">
        <f t="shared" si="8"/>
        <v xml:space="preserve"> </v>
      </c>
      <c r="H52" s="51" t="str">
        <f t="shared" si="8"/>
        <v xml:space="preserve"> </v>
      </c>
      <c r="I52" s="51" t="str">
        <f t="shared" si="8"/>
        <v xml:space="preserve"> </v>
      </c>
      <c r="J52" s="51" t="str">
        <f t="shared" si="8"/>
        <v xml:space="preserve"> </v>
      </c>
      <c r="K52" s="51" t="str">
        <f t="shared" si="8"/>
        <v xml:space="preserve"> </v>
      </c>
      <c r="L52" s="51" t="str">
        <f t="shared" si="8"/>
        <v xml:space="preserve"> </v>
      </c>
      <c r="M52" s="51" t="str">
        <f t="shared" si="8"/>
        <v xml:space="preserve"> </v>
      </c>
      <c r="N52" s="51" t="str">
        <f t="shared" si="8"/>
        <v xml:space="preserve"> </v>
      </c>
      <c r="O52" s="51" t="str">
        <f t="shared" si="8"/>
        <v xml:space="preserve"> </v>
      </c>
      <c r="P52" s="51" t="str">
        <f t="shared" si="8"/>
        <v xml:space="preserve"> </v>
      </c>
      <c r="Q52" s="51" t="str">
        <f t="shared" si="8"/>
        <v xml:space="preserve"> </v>
      </c>
      <c r="R52" s="51" t="str">
        <f t="shared" si="8"/>
        <v xml:space="preserve"> </v>
      </c>
      <c r="S52" s="51" t="str">
        <f t="shared" si="8"/>
        <v xml:space="preserve"> </v>
      </c>
      <c r="T52" s="51" t="str">
        <f t="shared" si="8"/>
        <v xml:space="preserve"> </v>
      </c>
      <c r="U52" s="51" t="str">
        <f t="shared" si="8"/>
        <v xml:space="preserve"> </v>
      </c>
      <c r="V52" s="51" t="str">
        <f t="shared" si="8"/>
        <v xml:space="preserve"> </v>
      </c>
      <c r="W52" s="51" t="str">
        <f t="shared" si="8"/>
        <v xml:space="preserve"> </v>
      </c>
      <c r="X52" s="51" t="str">
        <f t="shared" si="8"/>
        <v xml:space="preserve"> </v>
      </c>
      <c r="Y52" s="51" t="str">
        <f t="shared" si="8"/>
        <v xml:space="preserve"> </v>
      </c>
      <c r="Z52" s="51" t="str">
        <f t="shared" si="8"/>
        <v xml:space="preserve"> </v>
      </c>
      <c r="AA52" s="51" t="str">
        <f t="shared" si="8"/>
        <v xml:space="preserve"> </v>
      </c>
      <c r="AB52" s="51" t="str">
        <f t="shared" si="8"/>
        <v xml:space="preserve"> </v>
      </c>
      <c r="AC52" s="51" t="str">
        <f t="shared" si="8"/>
        <v xml:space="preserve"> </v>
      </c>
      <c r="AD52" s="51" t="str">
        <f t="shared" si="8"/>
        <v xml:space="preserve"> </v>
      </c>
      <c r="AE52" s="51" t="str">
        <f t="shared" si="8"/>
        <v xml:space="preserve"> </v>
      </c>
      <c r="AF52" s="51" t="str">
        <f t="shared" si="8"/>
        <v xml:space="preserve"> </v>
      </c>
      <c r="AG52" s="51" t="str">
        <f t="shared" si="8"/>
        <v xml:space="preserve"> </v>
      </c>
      <c r="AH52" s="51" t="str">
        <f t="shared" si="8"/>
        <v xml:space="preserve"> </v>
      </c>
      <c r="AI52" s="51" t="str">
        <f t="shared" si="8"/>
        <v xml:space="preserve"> </v>
      </c>
      <c r="AJ52" s="51" t="str">
        <f t="shared" si="8"/>
        <v xml:space="preserve"> </v>
      </c>
      <c r="AK52" s="51" t="str">
        <f t="shared" si="8"/>
        <v xml:space="preserve"> </v>
      </c>
      <c r="AL52" s="51" t="str">
        <f t="shared" si="8"/>
        <v xml:space="preserve"> </v>
      </c>
      <c r="AM52" s="51" t="str">
        <f t="shared" si="8"/>
        <v xml:space="preserve"> </v>
      </c>
      <c r="AN52" s="51" t="str">
        <f t="shared" si="8"/>
        <v xml:space="preserve"> </v>
      </c>
      <c r="AO52" s="51" t="str">
        <f t="shared" si="8"/>
        <v xml:space="preserve"> </v>
      </c>
      <c r="AP52" s="51" t="str">
        <f t="shared" si="8"/>
        <v xml:space="preserve"> </v>
      </c>
      <c r="AQ52" s="51" t="str">
        <f t="shared" si="8"/>
        <v xml:space="preserve"> </v>
      </c>
      <c r="AR52" s="51" t="str">
        <f t="shared" si="8"/>
        <v xml:space="preserve"> </v>
      </c>
      <c r="AS52" s="51" t="str">
        <f t="shared" si="8"/>
        <v xml:space="preserve"> </v>
      </c>
      <c r="AT52" s="9"/>
      <c r="AU52" s="7"/>
    </row>
    <row r="53" spans="1:47" ht="30.75" customHeight="1" x14ac:dyDescent="0.25">
      <c r="A53" s="343" t="s">
        <v>35</v>
      </c>
      <c r="B53" s="343"/>
      <c r="C53" s="343"/>
      <c r="D53" s="343"/>
      <c r="E53" s="343"/>
      <c r="F53" s="52" t="str">
        <f t="shared" ref="F53:AS53" si="9">IF(COUNTBLANK(F6:F45)=ROWS(F6:F45)," ",IF(F52="YOK",0,100*F52/COUNTA(F6:F45)))</f>
        <v xml:space="preserve"> </v>
      </c>
      <c r="G53" s="52" t="str">
        <f t="shared" si="9"/>
        <v xml:space="preserve"> </v>
      </c>
      <c r="H53" s="52" t="str">
        <f t="shared" si="9"/>
        <v xml:space="preserve"> </v>
      </c>
      <c r="I53" s="52" t="str">
        <f t="shared" si="9"/>
        <v xml:space="preserve"> </v>
      </c>
      <c r="J53" s="52" t="str">
        <f t="shared" si="9"/>
        <v xml:space="preserve"> </v>
      </c>
      <c r="K53" s="52" t="str">
        <f t="shared" si="9"/>
        <v xml:space="preserve"> </v>
      </c>
      <c r="L53" s="52" t="str">
        <f t="shared" si="9"/>
        <v xml:space="preserve"> </v>
      </c>
      <c r="M53" s="52" t="str">
        <f t="shared" si="9"/>
        <v xml:space="preserve"> </v>
      </c>
      <c r="N53" s="52" t="str">
        <f t="shared" si="9"/>
        <v xml:space="preserve"> </v>
      </c>
      <c r="O53" s="52" t="str">
        <f t="shared" si="9"/>
        <v xml:space="preserve"> </v>
      </c>
      <c r="P53" s="52" t="str">
        <f t="shared" si="9"/>
        <v xml:space="preserve"> </v>
      </c>
      <c r="Q53" s="52" t="str">
        <f t="shared" si="9"/>
        <v xml:space="preserve"> </v>
      </c>
      <c r="R53" s="52" t="str">
        <f t="shared" si="9"/>
        <v xml:space="preserve"> </v>
      </c>
      <c r="S53" s="52" t="str">
        <f t="shared" si="9"/>
        <v xml:space="preserve"> </v>
      </c>
      <c r="T53" s="52" t="str">
        <f t="shared" si="9"/>
        <v xml:space="preserve"> </v>
      </c>
      <c r="U53" s="52" t="str">
        <f t="shared" si="9"/>
        <v xml:space="preserve"> </v>
      </c>
      <c r="V53" s="52" t="str">
        <f t="shared" si="9"/>
        <v xml:space="preserve"> </v>
      </c>
      <c r="W53" s="52" t="str">
        <f t="shared" si="9"/>
        <v xml:space="preserve"> </v>
      </c>
      <c r="X53" s="52" t="str">
        <f t="shared" si="9"/>
        <v xml:space="preserve"> </v>
      </c>
      <c r="Y53" s="52" t="str">
        <f t="shared" si="9"/>
        <v xml:space="preserve"> </v>
      </c>
      <c r="Z53" s="52" t="str">
        <f t="shared" si="9"/>
        <v xml:space="preserve"> </v>
      </c>
      <c r="AA53" s="52" t="str">
        <f t="shared" si="9"/>
        <v xml:space="preserve"> </v>
      </c>
      <c r="AB53" s="52" t="str">
        <f t="shared" si="9"/>
        <v xml:space="preserve"> </v>
      </c>
      <c r="AC53" s="52" t="str">
        <f t="shared" si="9"/>
        <v xml:space="preserve"> </v>
      </c>
      <c r="AD53" s="52" t="str">
        <f t="shared" si="9"/>
        <v xml:space="preserve"> </v>
      </c>
      <c r="AE53" s="52" t="str">
        <f t="shared" si="9"/>
        <v xml:space="preserve"> </v>
      </c>
      <c r="AF53" s="52" t="str">
        <f t="shared" si="9"/>
        <v xml:space="preserve"> </v>
      </c>
      <c r="AG53" s="52" t="str">
        <f t="shared" si="9"/>
        <v xml:space="preserve"> </v>
      </c>
      <c r="AH53" s="52" t="str">
        <f t="shared" si="9"/>
        <v xml:space="preserve"> </v>
      </c>
      <c r="AI53" s="52" t="str">
        <f t="shared" si="9"/>
        <v xml:space="preserve"> </v>
      </c>
      <c r="AJ53" s="52" t="str">
        <f t="shared" si="9"/>
        <v xml:space="preserve"> </v>
      </c>
      <c r="AK53" s="52" t="str">
        <f t="shared" si="9"/>
        <v xml:space="preserve"> </v>
      </c>
      <c r="AL53" s="52" t="str">
        <f t="shared" si="9"/>
        <v xml:space="preserve"> </v>
      </c>
      <c r="AM53" s="52" t="str">
        <f t="shared" si="9"/>
        <v xml:space="preserve"> </v>
      </c>
      <c r="AN53" s="52" t="str">
        <f t="shared" si="9"/>
        <v xml:space="preserve"> </v>
      </c>
      <c r="AO53" s="52" t="str">
        <f t="shared" si="9"/>
        <v xml:space="preserve"> </v>
      </c>
      <c r="AP53" s="52" t="str">
        <f t="shared" si="9"/>
        <v xml:space="preserve"> </v>
      </c>
      <c r="AQ53" s="52" t="str">
        <f t="shared" si="9"/>
        <v xml:space="preserve"> </v>
      </c>
      <c r="AR53" s="52" t="str">
        <f t="shared" si="9"/>
        <v xml:space="preserve"> </v>
      </c>
      <c r="AS53" s="52" t="str">
        <f t="shared" si="9"/>
        <v xml:space="preserve"> </v>
      </c>
      <c r="AT53" s="362"/>
      <c r="AU53" s="363"/>
    </row>
    <row r="54" spans="1:47" ht="10.5" customHeight="1" x14ac:dyDescent="0.25">
      <c r="A54" s="343"/>
      <c r="B54" s="343"/>
      <c r="C54" s="343"/>
      <c r="D54" s="343"/>
      <c r="E54" s="343"/>
      <c r="F54" s="54" t="str">
        <f>IF(F53&lt;&gt;" ","%"," ")</f>
        <v xml:space="preserve"> </v>
      </c>
      <c r="G54" s="54" t="str">
        <f t="shared" ref="G54:AS54" si="10">IF(G53&lt;&gt;" ","%"," ")</f>
        <v xml:space="preserve"> </v>
      </c>
      <c r="H54" s="54" t="str">
        <f t="shared" si="10"/>
        <v xml:space="preserve"> </v>
      </c>
      <c r="I54" s="54" t="str">
        <f t="shared" si="10"/>
        <v xml:space="preserve"> </v>
      </c>
      <c r="J54" s="54" t="str">
        <f t="shared" si="10"/>
        <v xml:space="preserve"> </v>
      </c>
      <c r="K54" s="54" t="str">
        <f t="shared" si="10"/>
        <v xml:space="preserve"> </v>
      </c>
      <c r="L54" s="54" t="str">
        <f t="shared" si="10"/>
        <v xml:space="preserve"> </v>
      </c>
      <c r="M54" s="54" t="str">
        <f t="shared" si="10"/>
        <v xml:space="preserve"> </v>
      </c>
      <c r="N54" s="54" t="str">
        <f t="shared" si="10"/>
        <v xml:space="preserve"> </v>
      </c>
      <c r="O54" s="54" t="str">
        <f t="shared" si="10"/>
        <v xml:space="preserve"> </v>
      </c>
      <c r="P54" s="54" t="str">
        <f t="shared" si="10"/>
        <v xml:space="preserve"> </v>
      </c>
      <c r="Q54" s="54" t="str">
        <f t="shared" si="10"/>
        <v xml:space="preserve"> </v>
      </c>
      <c r="R54" s="54" t="str">
        <f t="shared" si="10"/>
        <v xml:space="preserve"> </v>
      </c>
      <c r="S54" s="54" t="str">
        <f t="shared" si="10"/>
        <v xml:space="preserve"> </v>
      </c>
      <c r="T54" s="54" t="str">
        <f t="shared" si="10"/>
        <v xml:space="preserve"> </v>
      </c>
      <c r="U54" s="54" t="str">
        <f t="shared" si="10"/>
        <v xml:space="preserve"> </v>
      </c>
      <c r="V54" s="54" t="str">
        <f t="shared" si="10"/>
        <v xml:space="preserve"> </v>
      </c>
      <c r="W54" s="54" t="str">
        <f t="shared" si="10"/>
        <v xml:space="preserve"> </v>
      </c>
      <c r="X54" s="54" t="str">
        <f t="shared" si="10"/>
        <v xml:space="preserve"> </v>
      </c>
      <c r="Y54" s="54" t="str">
        <f t="shared" si="10"/>
        <v xml:space="preserve"> </v>
      </c>
      <c r="Z54" s="54" t="str">
        <f t="shared" si="10"/>
        <v xml:space="preserve"> </v>
      </c>
      <c r="AA54" s="54" t="str">
        <f t="shared" si="10"/>
        <v xml:space="preserve"> </v>
      </c>
      <c r="AB54" s="54" t="str">
        <f t="shared" si="10"/>
        <v xml:space="preserve"> </v>
      </c>
      <c r="AC54" s="54" t="str">
        <f t="shared" si="10"/>
        <v xml:space="preserve"> </v>
      </c>
      <c r="AD54" s="54" t="str">
        <f t="shared" si="10"/>
        <v xml:space="preserve"> </v>
      </c>
      <c r="AE54" s="54" t="str">
        <f t="shared" si="10"/>
        <v xml:space="preserve"> </v>
      </c>
      <c r="AF54" s="54" t="str">
        <f t="shared" si="10"/>
        <v xml:space="preserve"> </v>
      </c>
      <c r="AG54" s="54" t="str">
        <f t="shared" si="10"/>
        <v xml:space="preserve"> </v>
      </c>
      <c r="AH54" s="54" t="str">
        <f t="shared" si="10"/>
        <v xml:space="preserve"> </v>
      </c>
      <c r="AI54" s="54" t="str">
        <f t="shared" si="10"/>
        <v xml:space="preserve"> </v>
      </c>
      <c r="AJ54" s="54" t="str">
        <f t="shared" si="10"/>
        <v xml:space="preserve"> </v>
      </c>
      <c r="AK54" s="54" t="str">
        <f t="shared" si="10"/>
        <v xml:space="preserve"> </v>
      </c>
      <c r="AL54" s="54" t="str">
        <f t="shared" si="10"/>
        <v xml:space="preserve"> </v>
      </c>
      <c r="AM54" s="54" t="str">
        <f t="shared" si="10"/>
        <v xml:space="preserve"> </v>
      </c>
      <c r="AN54" s="54" t="str">
        <f t="shared" si="10"/>
        <v xml:space="preserve"> </v>
      </c>
      <c r="AO54" s="54" t="str">
        <f t="shared" si="10"/>
        <v xml:space="preserve"> </v>
      </c>
      <c r="AP54" s="54" t="str">
        <f t="shared" si="10"/>
        <v xml:space="preserve"> </v>
      </c>
      <c r="AQ54" s="54" t="str">
        <f t="shared" si="10"/>
        <v xml:space="preserve"> </v>
      </c>
      <c r="AR54" s="54" t="str">
        <f t="shared" si="10"/>
        <v xml:space="preserve"> </v>
      </c>
      <c r="AS54" s="54" t="str">
        <f t="shared" si="10"/>
        <v xml:space="preserve"> </v>
      </c>
      <c r="AT54" s="362"/>
      <c r="AU54" s="363"/>
    </row>
    <row r="55" spans="1:47" ht="30" customHeight="1" x14ac:dyDescent="0.25">
      <c r="A55" s="354" t="s">
        <v>29</v>
      </c>
      <c r="B55" s="355"/>
      <c r="C55" s="355"/>
      <c r="D55" s="355"/>
      <c r="E55" s="356"/>
      <c r="F55" s="55" t="str">
        <f>IF(F4=" "," ",IF(COUNTBLANK(F6:F45)=ROWS(F6:F45)," ",F48*100/F4))</f>
        <v xml:space="preserve"> </v>
      </c>
      <c r="G55" s="55" t="str">
        <f t="shared" ref="G55:AS55" si="11">IF(G4=" "," ",IF(COUNTBLANK(G6:G45)=ROWS(G6:G45)," ",G48*100/G4))</f>
        <v xml:space="preserve"> </v>
      </c>
      <c r="H55" s="55" t="str">
        <f t="shared" si="11"/>
        <v xml:space="preserve"> </v>
      </c>
      <c r="I55" s="55" t="str">
        <f t="shared" si="11"/>
        <v xml:space="preserve"> </v>
      </c>
      <c r="J55" s="55" t="str">
        <f t="shared" si="11"/>
        <v xml:space="preserve"> </v>
      </c>
      <c r="K55" s="55" t="str">
        <f t="shared" si="11"/>
        <v xml:space="preserve"> </v>
      </c>
      <c r="L55" s="55" t="str">
        <f t="shared" si="11"/>
        <v xml:space="preserve"> </v>
      </c>
      <c r="M55" s="55" t="str">
        <f t="shared" si="11"/>
        <v xml:space="preserve"> </v>
      </c>
      <c r="N55" s="55" t="str">
        <f t="shared" si="11"/>
        <v xml:space="preserve"> </v>
      </c>
      <c r="O55" s="55" t="str">
        <f t="shared" si="11"/>
        <v xml:space="preserve"> </v>
      </c>
      <c r="P55" s="55" t="str">
        <f t="shared" si="11"/>
        <v xml:space="preserve"> </v>
      </c>
      <c r="Q55" s="55" t="str">
        <f t="shared" si="11"/>
        <v xml:space="preserve"> </v>
      </c>
      <c r="R55" s="55" t="str">
        <f t="shared" si="11"/>
        <v xml:space="preserve"> </v>
      </c>
      <c r="S55" s="55" t="str">
        <f t="shared" si="11"/>
        <v xml:space="preserve"> </v>
      </c>
      <c r="T55" s="55" t="str">
        <f t="shared" si="11"/>
        <v xml:space="preserve"> </v>
      </c>
      <c r="U55" s="55" t="str">
        <f t="shared" si="11"/>
        <v xml:space="preserve"> </v>
      </c>
      <c r="V55" s="55" t="str">
        <f t="shared" si="11"/>
        <v xml:space="preserve"> </v>
      </c>
      <c r="W55" s="55" t="str">
        <f t="shared" si="11"/>
        <v xml:space="preserve"> </v>
      </c>
      <c r="X55" s="55" t="str">
        <f t="shared" si="11"/>
        <v xml:space="preserve"> </v>
      </c>
      <c r="Y55" s="55" t="str">
        <f t="shared" si="11"/>
        <v xml:space="preserve"> </v>
      </c>
      <c r="Z55" s="55" t="str">
        <f t="shared" si="11"/>
        <v xml:space="preserve"> </v>
      </c>
      <c r="AA55" s="55" t="str">
        <f t="shared" si="11"/>
        <v xml:space="preserve"> </v>
      </c>
      <c r="AB55" s="55" t="str">
        <f t="shared" si="11"/>
        <v xml:space="preserve"> </v>
      </c>
      <c r="AC55" s="55" t="str">
        <f t="shared" si="11"/>
        <v xml:space="preserve"> </v>
      </c>
      <c r="AD55" s="55" t="str">
        <f t="shared" si="11"/>
        <v xml:space="preserve"> </v>
      </c>
      <c r="AE55" s="55" t="str">
        <f t="shared" si="11"/>
        <v xml:space="preserve"> </v>
      </c>
      <c r="AF55" s="55" t="str">
        <f t="shared" si="11"/>
        <v xml:space="preserve"> </v>
      </c>
      <c r="AG55" s="55" t="str">
        <f t="shared" si="11"/>
        <v xml:space="preserve"> </v>
      </c>
      <c r="AH55" s="55" t="str">
        <f t="shared" si="11"/>
        <v xml:space="preserve"> </v>
      </c>
      <c r="AI55" s="55" t="str">
        <f t="shared" si="11"/>
        <v xml:space="preserve"> </v>
      </c>
      <c r="AJ55" s="55" t="str">
        <f t="shared" si="11"/>
        <v xml:space="preserve"> </v>
      </c>
      <c r="AK55" s="55" t="str">
        <f t="shared" si="11"/>
        <v xml:space="preserve"> </v>
      </c>
      <c r="AL55" s="55" t="str">
        <f t="shared" si="11"/>
        <v xml:space="preserve"> </v>
      </c>
      <c r="AM55" s="55" t="str">
        <f t="shared" si="11"/>
        <v xml:space="preserve"> </v>
      </c>
      <c r="AN55" s="55" t="str">
        <f t="shared" si="11"/>
        <v xml:space="preserve"> </v>
      </c>
      <c r="AO55" s="55" t="str">
        <f t="shared" si="11"/>
        <v xml:space="preserve"> </v>
      </c>
      <c r="AP55" s="55" t="str">
        <f t="shared" si="11"/>
        <v xml:space="preserve"> </v>
      </c>
      <c r="AQ55" s="55" t="str">
        <f t="shared" si="11"/>
        <v xml:space="preserve"> </v>
      </c>
      <c r="AR55" s="55" t="str">
        <f t="shared" si="11"/>
        <v xml:space="preserve"> </v>
      </c>
      <c r="AS55" s="55" t="str">
        <f t="shared" si="11"/>
        <v xml:space="preserve"> </v>
      </c>
      <c r="AT55" s="371"/>
      <c r="AU55" s="371"/>
    </row>
    <row r="56" spans="1:47" ht="9.75" customHeight="1" x14ac:dyDescent="0.25">
      <c r="A56" s="357"/>
      <c r="B56" s="358"/>
      <c r="C56" s="358"/>
      <c r="D56" s="358"/>
      <c r="E56" s="359"/>
      <c r="F56" s="56" t="str">
        <f>IF(F55&lt;&gt;" ","%"," ")</f>
        <v xml:space="preserve"> </v>
      </c>
      <c r="G56" s="56" t="str">
        <f t="shared" ref="G56:AS56" si="12">IF(G55&lt;&gt;" ","%"," ")</f>
        <v xml:space="preserve"> </v>
      </c>
      <c r="H56" s="56" t="str">
        <f t="shared" si="12"/>
        <v xml:space="preserve"> </v>
      </c>
      <c r="I56" s="56" t="str">
        <f t="shared" si="12"/>
        <v xml:space="preserve"> </v>
      </c>
      <c r="J56" s="56" t="str">
        <f t="shared" si="12"/>
        <v xml:space="preserve"> </v>
      </c>
      <c r="K56" s="56" t="str">
        <f t="shared" si="12"/>
        <v xml:space="preserve"> </v>
      </c>
      <c r="L56" s="56" t="str">
        <f t="shared" si="12"/>
        <v xml:space="preserve"> </v>
      </c>
      <c r="M56" s="56" t="str">
        <f t="shared" si="12"/>
        <v xml:space="preserve"> </v>
      </c>
      <c r="N56" s="56" t="str">
        <f t="shared" si="12"/>
        <v xml:space="preserve"> </v>
      </c>
      <c r="O56" s="56" t="str">
        <f t="shared" si="12"/>
        <v xml:space="preserve"> </v>
      </c>
      <c r="P56" s="56" t="str">
        <f t="shared" si="12"/>
        <v xml:space="preserve"> </v>
      </c>
      <c r="Q56" s="56" t="str">
        <f t="shared" si="12"/>
        <v xml:space="preserve"> </v>
      </c>
      <c r="R56" s="56" t="str">
        <f t="shared" si="12"/>
        <v xml:space="preserve"> </v>
      </c>
      <c r="S56" s="56" t="str">
        <f t="shared" si="12"/>
        <v xml:space="preserve"> </v>
      </c>
      <c r="T56" s="56" t="str">
        <f t="shared" si="12"/>
        <v xml:space="preserve"> </v>
      </c>
      <c r="U56" s="56" t="str">
        <f t="shared" si="12"/>
        <v xml:space="preserve"> </v>
      </c>
      <c r="V56" s="56" t="str">
        <f t="shared" si="12"/>
        <v xml:space="preserve"> </v>
      </c>
      <c r="W56" s="56" t="str">
        <f t="shared" si="12"/>
        <v xml:space="preserve"> </v>
      </c>
      <c r="X56" s="56" t="str">
        <f t="shared" si="12"/>
        <v xml:space="preserve"> </v>
      </c>
      <c r="Y56" s="56" t="str">
        <f t="shared" si="12"/>
        <v xml:space="preserve"> </v>
      </c>
      <c r="Z56" s="56" t="str">
        <f t="shared" si="12"/>
        <v xml:space="preserve"> </v>
      </c>
      <c r="AA56" s="56" t="str">
        <f t="shared" si="12"/>
        <v xml:space="preserve"> </v>
      </c>
      <c r="AB56" s="56" t="str">
        <f t="shared" si="12"/>
        <v xml:space="preserve"> </v>
      </c>
      <c r="AC56" s="56" t="str">
        <f t="shared" si="12"/>
        <v xml:space="preserve"> </v>
      </c>
      <c r="AD56" s="56" t="str">
        <f t="shared" si="12"/>
        <v xml:space="preserve"> </v>
      </c>
      <c r="AE56" s="56" t="str">
        <f t="shared" si="12"/>
        <v xml:space="preserve"> </v>
      </c>
      <c r="AF56" s="56" t="str">
        <f t="shared" si="12"/>
        <v xml:space="preserve"> </v>
      </c>
      <c r="AG56" s="56" t="str">
        <f t="shared" si="12"/>
        <v xml:space="preserve"> </v>
      </c>
      <c r="AH56" s="56" t="str">
        <f t="shared" si="12"/>
        <v xml:space="preserve"> </v>
      </c>
      <c r="AI56" s="56" t="str">
        <f t="shared" si="12"/>
        <v xml:space="preserve"> </v>
      </c>
      <c r="AJ56" s="56" t="str">
        <f t="shared" si="12"/>
        <v xml:space="preserve"> </v>
      </c>
      <c r="AK56" s="56" t="str">
        <f t="shared" si="12"/>
        <v xml:space="preserve"> </v>
      </c>
      <c r="AL56" s="56" t="str">
        <f t="shared" si="12"/>
        <v xml:space="preserve"> </v>
      </c>
      <c r="AM56" s="56" t="str">
        <f t="shared" si="12"/>
        <v xml:space="preserve"> </v>
      </c>
      <c r="AN56" s="56" t="str">
        <f t="shared" si="12"/>
        <v xml:space="preserve"> </v>
      </c>
      <c r="AO56" s="56" t="str">
        <f t="shared" si="12"/>
        <v xml:space="preserve"> </v>
      </c>
      <c r="AP56" s="56" t="str">
        <f t="shared" si="12"/>
        <v xml:space="preserve"> </v>
      </c>
      <c r="AQ56" s="56" t="str">
        <f t="shared" si="12"/>
        <v xml:space="preserve"> </v>
      </c>
      <c r="AR56" s="56" t="str">
        <f t="shared" si="12"/>
        <v xml:space="preserve"> </v>
      </c>
      <c r="AS56" s="56" t="str">
        <f t="shared" si="12"/>
        <v xml:space="preserve"> </v>
      </c>
      <c r="AT56" s="372"/>
      <c r="AU56" s="372"/>
    </row>
    <row r="57" spans="1:47" ht="9.75" customHeight="1" x14ac:dyDescent="0.25">
      <c r="A57" s="57"/>
      <c r="B57" s="57"/>
      <c r="C57" s="57"/>
      <c r="D57" s="57"/>
      <c r="E57" s="57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9"/>
      <c r="AU57" s="59"/>
    </row>
    <row r="58" spans="1:47" ht="9.75" customHeight="1" x14ac:dyDescent="0.25">
      <c r="A58" s="57"/>
      <c r="B58" s="57"/>
      <c r="C58" s="57"/>
      <c r="D58" s="57"/>
      <c r="E58" s="57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9"/>
      <c r="AU58" s="59"/>
    </row>
    <row r="59" spans="1:47" ht="9.75" customHeight="1" x14ac:dyDescent="0.25">
      <c r="A59" s="57"/>
      <c r="B59" s="57"/>
      <c r="C59" s="57"/>
      <c r="D59" s="57"/>
      <c r="E59" s="57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9"/>
      <c r="AU59" s="59"/>
    </row>
    <row r="60" spans="1:47" ht="9.75" customHeight="1" x14ac:dyDescent="0.25">
      <c r="A60" s="57"/>
      <c r="B60" s="57"/>
      <c r="C60" s="57"/>
      <c r="D60" s="57"/>
      <c r="E60" s="5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9"/>
      <c r="AU60" s="59"/>
    </row>
    <row r="61" spans="1:47" ht="9.75" customHeight="1" x14ac:dyDescent="0.25">
      <c r="A61" s="57"/>
      <c r="B61" s="57"/>
      <c r="C61" s="57"/>
      <c r="D61" s="57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9"/>
      <c r="AU61" s="59"/>
    </row>
    <row r="62" spans="1:47" ht="9.75" customHeight="1" x14ac:dyDescent="0.25">
      <c r="A62" s="57"/>
      <c r="B62" s="57"/>
      <c r="C62" s="57"/>
      <c r="D62" s="57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9"/>
      <c r="AU62" s="59"/>
    </row>
    <row r="63" spans="1:47" ht="9.75" customHeight="1" x14ac:dyDescent="0.25">
      <c r="A63" s="57"/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9"/>
      <c r="AU63" s="59"/>
    </row>
    <row r="64" spans="1:47" ht="9.75" customHeight="1" x14ac:dyDescent="0.25">
      <c r="A64" s="57"/>
      <c r="B64" s="57"/>
      <c r="C64" s="57"/>
      <c r="D64" s="5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9"/>
      <c r="AU64" s="59"/>
    </row>
    <row r="65" spans="1:47" ht="9.75" customHeight="1" x14ac:dyDescent="0.25">
      <c r="A65" s="57"/>
      <c r="B65" s="57"/>
      <c r="C65" s="57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9"/>
      <c r="AU65" s="59"/>
    </row>
    <row r="66" spans="1:47" ht="9.75" customHeight="1" x14ac:dyDescent="0.25">
      <c r="A66" s="57"/>
      <c r="B66" s="57"/>
      <c r="C66" s="57"/>
      <c r="D66" s="57"/>
      <c r="E66" s="57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9"/>
      <c r="AU66" s="59"/>
    </row>
    <row r="67" spans="1:47" ht="9.75" customHeight="1" x14ac:dyDescent="0.25">
      <c r="A67" s="57"/>
      <c r="B67" s="57"/>
      <c r="C67" s="57"/>
      <c r="D67" s="57"/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9"/>
      <c r="AU67" s="59"/>
    </row>
    <row r="68" spans="1:47" ht="9.75" customHeight="1" x14ac:dyDescent="0.25">
      <c r="A68" s="57"/>
      <c r="B68" s="57"/>
      <c r="C68" s="57"/>
      <c r="D68" s="57"/>
      <c r="E68" s="57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9"/>
      <c r="AU68" s="59"/>
    </row>
    <row r="69" spans="1:47" ht="9.75" customHeight="1" x14ac:dyDescent="0.25">
      <c r="A69" s="57"/>
      <c r="B69" s="57"/>
      <c r="C69" s="57"/>
      <c r="D69" s="57"/>
      <c r="E69" s="57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9"/>
      <c r="AU69" s="59"/>
    </row>
    <row r="70" spans="1:47" ht="9.75" customHeight="1" x14ac:dyDescent="0.25">
      <c r="A70" s="57"/>
      <c r="B70" s="57"/>
      <c r="C70" s="57"/>
      <c r="D70" s="57"/>
      <c r="E70" s="57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9"/>
      <c r="AU70" s="59"/>
    </row>
    <row r="71" spans="1:47" ht="9.75" customHeight="1" x14ac:dyDescent="0.25">
      <c r="A71" s="57"/>
      <c r="B71" s="57"/>
      <c r="C71" s="57"/>
      <c r="D71" s="57"/>
      <c r="E71" s="57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9"/>
      <c r="AU71" s="59"/>
    </row>
    <row r="72" spans="1:47" ht="9.75" customHeight="1" x14ac:dyDescent="0.25">
      <c r="A72" s="57"/>
      <c r="B72" s="57"/>
      <c r="C72" s="57"/>
      <c r="D72" s="57"/>
      <c r="E72" s="5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9"/>
      <c r="AU72" s="59"/>
    </row>
    <row r="73" spans="1:47" ht="9.75" customHeight="1" x14ac:dyDescent="0.25">
      <c r="A73" s="57"/>
      <c r="B73" s="57"/>
      <c r="C73" s="57"/>
      <c r="D73" s="57"/>
      <c r="E73" s="57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9"/>
      <c r="AU73" s="59"/>
    </row>
    <row r="74" spans="1:47" ht="9.75" customHeight="1" x14ac:dyDescent="0.25">
      <c r="A74" s="60"/>
      <c r="B74" s="60"/>
      <c r="C74" s="60"/>
      <c r="D74" s="60"/>
      <c r="E74" s="60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2"/>
      <c r="AU74" s="62"/>
    </row>
    <row r="75" spans="1:47" ht="6.75" customHeight="1" x14ac:dyDescent="0.25">
      <c r="A75" s="60"/>
      <c r="B75" s="60"/>
      <c r="C75" s="60"/>
      <c r="D75" s="60"/>
      <c r="E75" s="60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2"/>
      <c r="AU75" s="62"/>
    </row>
    <row r="76" spans="1:47" ht="12.75" customHeight="1" x14ac:dyDescent="0.25">
      <c r="A76" s="60"/>
      <c r="B76" s="60"/>
      <c r="C76" s="60"/>
      <c r="D76" s="60"/>
      <c r="E76" s="60"/>
      <c r="F76" s="61"/>
      <c r="G76" s="61"/>
      <c r="H76" s="61"/>
      <c r="I76" s="61"/>
      <c r="J76" s="61"/>
      <c r="K76" s="61"/>
      <c r="L76" s="336" t="s">
        <v>101</v>
      </c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 t="s">
        <v>62</v>
      </c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</row>
    <row r="77" spans="1:47" ht="12" customHeight="1" x14ac:dyDescent="0.25">
      <c r="A77" s="351" t="s">
        <v>69</v>
      </c>
      <c r="B77" s="352"/>
      <c r="C77" s="352"/>
      <c r="D77" s="352"/>
      <c r="E77" s="352"/>
      <c r="F77" s="352"/>
      <c r="G77" s="352"/>
      <c r="H77" s="352"/>
      <c r="I77" s="352"/>
      <c r="J77" s="352"/>
      <c r="K77" s="35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4"/>
      <c r="AU77" s="62"/>
    </row>
    <row r="78" spans="1:47" ht="14.15" customHeight="1" x14ac:dyDescent="0.25">
      <c r="A78" s="344" t="s">
        <v>37</v>
      </c>
      <c r="B78" s="344"/>
      <c r="C78" s="344"/>
      <c r="D78" s="65" t="s">
        <v>107</v>
      </c>
      <c r="E78" s="66" t="str">
        <f>IF(COUNTIF(AU6:AU45," ")=ROWS(AU6:AU45)," ",COUNTIF(AU6:AU45,5))</f>
        <v xml:space="preserve"> </v>
      </c>
      <c r="F78" s="342" t="str">
        <f t="shared" ref="F78:F84" si="13">IF(E78&lt;&gt;" ","KİŞİ"," ")</f>
        <v xml:space="preserve"> </v>
      </c>
      <c r="G78" s="342"/>
      <c r="H78" s="66" t="str">
        <f>IF(E78=" "," ","%")</f>
        <v xml:space="preserve"> </v>
      </c>
      <c r="I78" s="332" t="str">
        <f>IF(E78=" "," ",100*E78/E84)</f>
        <v xml:space="preserve"> </v>
      </c>
      <c r="J78" s="332"/>
      <c r="K78" s="33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4"/>
      <c r="AU78" s="62"/>
    </row>
    <row r="79" spans="1:47" ht="14.15" customHeight="1" x14ac:dyDescent="0.25">
      <c r="A79" s="344" t="s">
        <v>40</v>
      </c>
      <c r="B79" s="344"/>
      <c r="C79" s="344"/>
      <c r="D79" s="65" t="s">
        <v>108</v>
      </c>
      <c r="E79" s="66" t="str">
        <f>IF(COUNTIF(AU6:AU45," ")=ROWS(AU6:AU45)," ",COUNTIF(AU6:AU45,4))</f>
        <v xml:space="preserve"> </v>
      </c>
      <c r="F79" s="342" t="str">
        <f t="shared" si="13"/>
        <v xml:space="preserve"> </v>
      </c>
      <c r="G79" s="342"/>
      <c r="H79" s="66" t="str">
        <f>IF(E78=" "," ","%")</f>
        <v xml:space="preserve"> </v>
      </c>
      <c r="I79" s="332" t="str">
        <f>IF(E79=" "," ",100*E79/E84)</f>
        <v xml:space="preserve"> </v>
      </c>
      <c r="J79" s="332"/>
      <c r="K79" s="33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336"/>
      <c r="AG79" s="336"/>
      <c r="AH79" s="336"/>
      <c r="AI79" s="336"/>
      <c r="AJ79" s="336"/>
      <c r="AK79" s="336"/>
      <c r="AL79" s="336"/>
      <c r="AM79" s="336"/>
      <c r="AN79" s="336"/>
      <c r="AO79" s="63"/>
      <c r="AP79" s="63"/>
      <c r="AQ79" s="63"/>
      <c r="AR79" s="63"/>
      <c r="AS79" s="63"/>
      <c r="AT79" s="64"/>
      <c r="AU79" s="62"/>
    </row>
    <row r="80" spans="1:47" ht="14.15" customHeight="1" x14ac:dyDescent="0.25">
      <c r="A80" s="344" t="s">
        <v>97</v>
      </c>
      <c r="B80" s="344"/>
      <c r="C80" s="344"/>
      <c r="D80" s="65" t="s">
        <v>109</v>
      </c>
      <c r="E80" s="66" t="str">
        <f>IF(COUNTIF(AU6:AU45," ")=ROWS(AU6:AU45)," ",COUNTIF(AU6:AU45,3))</f>
        <v xml:space="preserve"> </v>
      </c>
      <c r="F80" s="342" t="str">
        <f t="shared" si="13"/>
        <v xml:space="preserve"> </v>
      </c>
      <c r="G80" s="342"/>
      <c r="H80" s="66" t="str">
        <f>IF(E78=" "," ","%")</f>
        <v xml:space="preserve"> </v>
      </c>
      <c r="I80" s="332" t="str">
        <f>IF(E80=" "," ",100*E80/E84)</f>
        <v xml:space="preserve"> </v>
      </c>
      <c r="J80" s="332"/>
      <c r="K80" s="33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2"/>
      <c r="AU80" s="62"/>
    </row>
    <row r="81" spans="1:47" ht="14.15" customHeight="1" x14ac:dyDescent="0.25">
      <c r="A81" s="344" t="s">
        <v>99</v>
      </c>
      <c r="B81" s="344"/>
      <c r="C81" s="344"/>
      <c r="D81" s="65" t="s">
        <v>110</v>
      </c>
      <c r="E81" s="66" t="str">
        <f>IF(COUNTIF(AU6:AU45," ")=ROWS(AU6:AU45)," ",COUNTIF(AU6:AU45,2))</f>
        <v xml:space="preserve"> </v>
      </c>
      <c r="F81" s="342" t="str">
        <f t="shared" si="13"/>
        <v xml:space="preserve"> </v>
      </c>
      <c r="G81" s="342"/>
      <c r="H81" s="66" t="str">
        <f>IF(E78=" "," ","%")</f>
        <v xml:space="preserve"> </v>
      </c>
      <c r="I81" s="332" t="str">
        <f>IF(E81=" "," ",100*E81/E84)</f>
        <v xml:space="preserve"> </v>
      </c>
      <c r="J81" s="332"/>
      <c r="K81" s="33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2"/>
      <c r="AU81" s="62"/>
    </row>
    <row r="82" spans="1:47" ht="14.15" customHeight="1" x14ac:dyDescent="0.25">
      <c r="A82" s="344" t="s">
        <v>98</v>
      </c>
      <c r="B82" s="344"/>
      <c r="C82" s="344"/>
      <c r="D82" s="65" t="s">
        <v>111</v>
      </c>
      <c r="E82" s="66" t="str">
        <f>IF(COUNTIF(AU6:AU45," ")=ROWS(AU6:AU45)," ",COUNTIF(AU6:AU45,1))</f>
        <v xml:space="preserve"> </v>
      </c>
      <c r="F82" s="342" t="str">
        <f t="shared" si="13"/>
        <v xml:space="preserve"> </v>
      </c>
      <c r="G82" s="342"/>
      <c r="H82" s="66" t="str">
        <f>IF(E78=" "," ","%")</f>
        <v xml:space="preserve"> </v>
      </c>
      <c r="I82" s="332" t="str">
        <f>IF(E82=" "," ",100*E82/E84)</f>
        <v xml:space="preserve"> </v>
      </c>
      <c r="J82" s="332"/>
      <c r="K82" s="33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2"/>
      <c r="AU82" s="62"/>
    </row>
    <row r="83" spans="1:47" ht="14.15" customHeight="1" x14ac:dyDescent="0.25">
      <c r="A83" s="341" t="s">
        <v>38</v>
      </c>
      <c r="B83" s="341"/>
      <c r="C83" s="341"/>
      <c r="D83" s="142" t="s">
        <v>41</v>
      </c>
      <c r="E83" s="143" t="str">
        <f>IF(COUNTIF(AU6:AU45," ")=ROWS(AU6:AU45)," ",COUNTIF(AU6:AU45,0))</f>
        <v xml:space="preserve"> </v>
      </c>
      <c r="F83" s="341" t="str">
        <f t="shared" si="13"/>
        <v xml:space="preserve"> </v>
      </c>
      <c r="G83" s="341"/>
      <c r="H83" s="143" t="str">
        <f>IF(E78=" "," ","%")</f>
        <v xml:space="preserve"> </v>
      </c>
      <c r="I83" s="340" t="str">
        <f>IF(E83=" "," ",100*E83/E84)</f>
        <v xml:space="preserve"> </v>
      </c>
      <c r="J83" s="340"/>
      <c r="K83" s="34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2"/>
      <c r="AU83" s="62"/>
    </row>
    <row r="84" spans="1:47" ht="14.15" customHeight="1" x14ac:dyDescent="0.25">
      <c r="A84" s="345" t="s">
        <v>39</v>
      </c>
      <c r="B84" s="345"/>
      <c r="C84" s="345"/>
      <c r="D84" s="345"/>
      <c r="E84" s="138" t="str">
        <f>IF(SUM(E78:E83)=0," ",SUM(E78:E83))</f>
        <v xml:space="preserve"> </v>
      </c>
      <c r="F84" s="334" t="str">
        <f t="shared" si="13"/>
        <v xml:space="preserve"> </v>
      </c>
      <c r="G84" s="335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2"/>
      <c r="AU84" s="62"/>
    </row>
    <row r="85" spans="1:47" ht="12" customHeight="1" x14ac:dyDescent="0.25">
      <c r="A85" s="60"/>
      <c r="B85" s="60"/>
      <c r="C85" s="60"/>
      <c r="D85" s="60"/>
      <c r="E85" s="60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2"/>
      <c r="AU85" s="62"/>
    </row>
    <row r="86" spans="1:47" ht="14.25" customHeight="1" x14ac:dyDescent="0.25">
      <c r="A86" s="60"/>
      <c r="B86" s="60"/>
      <c r="C86" s="60"/>
      <c r="D86" s="60"/>
      <c r="E86" s="6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2"/>
      <c r="AU86" s="62"/>
    </row>
    <row r="87" spans="1:47" x14ac:dyDescent="0.25">
      <c r="A87" s="392" t="s">
        <v>42</v>
      </c>
      <c r="B87" s="392"/>
      <c r="C87" s="392"/>
      <c r="D87" s="68" t="str">
        <f>IF(COUNTIF(AT6:AT45," ")=ROWS(AT6:AT45)," ",LARGE(AT6:AT45,1))</f>
        <v xml:space="preserve"> </v>
      </c>
      <c r="E87" s="388"/>
      <c r="F87" s="389"/>
      <c r="G87" s="389"/>
      <c r="H87" s="389"/>
      <c r="I87" s="389"/>
      <c r="J87" s="389"/>
      <c r="K87" s="389"/>
      <c r="L87" s="49"/>
      <c r="M87" s="336" t="s">
        <v>61</v>
      </c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61"/>
      <c r="AP87" s="63"/>
    </row>
    <row r="88" spans="1:47" ht="12" customHeight="1" x14ac:dyDescent="0.25">
      <c r="A88" s="392" t="s">
        <v>43</v>
      </c>
      <c r="B88" s="392"/>
      <c r="C88" s="392"/>
      <c r="D88" s="68" t="str">
        <f>IF(COUNTIF(AT6:AT27," ")=ROWS(AT6:AT27)," ",SMALL(AT6:AT27,1))</f>
        <v xml:space="preserve"> </v>
      </c>
      <c r="E88" s="388"/>
      <c r="F88" s="389"/>
      <c r="G88" s="389"/>
      <c r="H88" s="389"/>
      <c r="I88" s="389"/>
      <c r="J88" s="389"/>
      <c r="K88" s="389"/>
      <c r="L88" s="49"/>
      <c r="M88" s="4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P88" s="1"/>
    </row>
    <row r="89" spans="1:47" ht="15" customHeight="1" x14ac:dyDescent="0.25">
      <c r="A89" s="392" t="s">
        <v>44</v>
      </c>
      <c r="B89" s="392"/>
      <c r="C89" s="392"/>
      <c r="D89" s="69" t="str">
        <f>AT48</f>
        <v xml:space="preserve"> </v>
      </c>
      <c r="E89" s="390"/>
      <c r="F89" s="391"/>
      <c r="G89" s="391"/>
      <c r="H89" s="391"/>
      <c r="I89" s="391"/>
      <c r="J89" s="391"/>
      <c r="K89" s="391"/>
      <c r="L89" s="70"/>
      <c r="M89" s="70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76" t="s">
        <v>48</v>
      </c>
      <c r="AH89" s="377"/>
      <c r="AI89" s="377"/>
      <c r="AJ89" s="377"/>
      <c r="AK89" s="377"/>
      <c r="AL89" s="377"/>
      <c r="AM89" s="377"/>
      <c r="AN89" s="377"/>
      <c r="AO89" s="378"/>
      <c r="AP89" s="12"/>
      <c r="AQ89" s="376" t="s">
        <v>50</v>
      </c>
      <c r="AR89" s="377"/>
      <c r="AS89" s="377"/>
      <c r="AT89" s="377"/>
      <c r="AU89" s="378"/>
    </row>
    <row r="90" spans="1:47" ht="15" customHeight="1" x14ac:dyDescent="0.25">
      <c r="A90" s="71"/>
      <c r="B90" s="71"/>
      <c r="C90" s="71"/>
      <c r="D90" s="72"/>
      <c r="E90" s="70"/>
      <c r="F90" s="72"/>
      <c r="G90" s="72"/>
      <c r="H90" s="72"/>
      <c r="I90" s="72"/>
      <c r="J90" s="72"/>
      <c r="K90" s="72"/>
      <c r="L90" s="72"/>
      <c r="M90" s="72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79">
        <f ca="1">TODAY()</f>
        <v>45228</v>
      </c>
      <c r="AH90" s="338"/>
      <c r="AI90" s="338"/>
      <c r="AJ90" s="338"/>
      <c r="AK90" s="338"/>
      <c r="AL90" s="338"/>
      <c r="AM90" s="338"/>
      <c r="AN90" s="338"/>
      <c r="AO90" s="339"/>
      <c r="AP90" s="11"/>
      <c r="AQ90" s="337" t="s">
        <v>102</v>
      </c>
      <c r="AR90" s="338"/>
      <c r="AS90" s="338"/>
      <c r="AT90" s="338"/>
      <c r="AU90" s="339"/>
    </row>
    <row r="91" spans="1:47" ht="12" customHeight="1" x14ac:dyDescent="0.25">
      <c r="A91" s="386" t="s">
        <v>45</v>
      </c>
      <c r="B91" s="387"/>
      <c r="C91" s="387"/>
      <c r="D91" s="387"/>
      <c r="E91" s="73" t="str">
        <f>IF(COUNTIF(AT6:AT45," ")=ROWS(AT6:AT45)," ",SUM(E78:E81))</f>
        <v xml:space="preserve"> </v>
      </c>
      <c r="F91" s="334" t="str">
        <f>IF(E91&lt;&gt;" ","KİŞİ"," ")</f>
        <v xml:space="preserve"> </v>
      </c>
      <c r="G91" s="393"/>
      <c r="H91" s="73" t="str">
        <f>IF(I91=" "," ","%")</f>
        <v xml:space="preserve"> </v>
      </c>
      <c r="I91" s="394" t="str">
        <f>IF(E91=" "," ",100*E91/E84)</f>
        <v xml:space="preserve"> </v>
      </c>
      <c r="J91" s="395"/>
      <c r="K91" s="395"/>
      <c r="L91" s="74"/>
      <c r="M91" s="74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73" t="str">
        <f>'K. Bilgiler'!H18</f>
        <v>Öğretmenin adını yazınız.</v>
      </c>
      <c r="AH91" s="374"/>
      <c r="AI91" s="374"/>
      <c r="AJ91" s="374"/>
      <c r="AK91" s="374"/>
      <c r="AL91" s="374"/>
      <c r="AM91" s="374"/>
      <c r="AN91" s="374"/>
      <c r="AO91" s="375"/>
      <c r="AP91" s="14"/>
      <c r="AQ91" s="365" t="str">
        <f>'K. Bilgiler'!H22</f>
        <v>Ali KARABUDAK</v>
      </c>
      <c r="AR91" s="366"/>
      <c r="AS91" s="366"/>
      <c r="AT91" s="366"/>
      <c r="AU91" s="367"/>
    </row>
    <row r="92" spans="1:47" ht="12" customHeight="1" x14ac:dyDescent="0.25">
      <c r="A92" s="386" t="s">
        <v>46</v>
      </c>
      <c r="B92" s="387"/>
      <c r="C92" s="387"/>
      <c r="D92" s="387"/>
      <c r="E92" s="73" t="str">
        <f>IF(COUNTIF(AT6:AT45," ")=ROWS(AT6:AT45)," ",SUM(E82:E83))</f>
        <v xml:space="preserve"> </v>
      </c>
      <c r="F92" s="334" t="str">
        <f>IF(E92&lt;&gt;" ","KİŞİ"," ")</f>
        <v xml:space="preserve"> </v>
      </c>
      <c r="G92" s="393"/>
      <c r="H92" s="73" t="str">
        <f>IF(I92=" "," ","%")</f>
        <v xml:space="preserve"> </v>
      </c>
      <c r="I92" s="394" t="str">
        <f>IF(E92=" "," ",100*E92/E84)</f>
        <v xml:space="preserve"> </v>
      </c>
      <c r="J92" s="395"/>
      <c r="K92" s="395"/>
      <c r="L92" s="74"/>
      <c r="M92" s="74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380" t="str">
        <f>'K. Bilgiler'!H20</f>
        <v>Öğretmenin branşını yazınız.</v>
      </c>
      <c r="AH92" s="381"/>
      <c r="AI92" s="381"/>
      <c r="AJ92" s="381"/>
      <c r="AK92" s="381"/>
      <c r="AL92" s="381"/>
      <c r="AM92" s="381"/>
      <c r="AN92" s="381"/>
      <c r="AO92" s="382"/>
      <c r="AP92" s="13"/>
      <c r="AQ92" s="365" t="s">
        <v>52</v>
      </c>
      <c r="AR92" s="366"/>
      <c r="AS92" s="366"/>
      <c r="AT92" s="366"/>
      <c r="AU92" s="367"/>
    </row>
    <row r="93" spans="1:47" x14ac:dyDescent="0.25">
      <c r="AG93" s="383"/>
      <c r="AH93" s="384"/>
      <c r="AI93" s="384"/>
      <c r="AJ93" s="384"/>
      <c r="AK93" s="384"/>
      <c r="AL93" s="384"/>
      <c r="AM93" s="384"/>
      <c r="AN93" s="384"/>
      <c r="AO93" s="385"/>
      <c r="AQ93" s="368"/>
      <c r="AR93" s="369"/>
      <c r="AS93" s="369"/>
      <c r="AT93" s="369"/>
      <c r="AU93" s="370"/>
    </row>
    <row r="102" spans="4:4" x14ac:dyDescent="0.25">
      <c r="D102" s="40"/>
    </row>
  </sheetData>
  <sheetProtection sheet="1" objects="1" scenarios="1"/>
  <mergeCells count="108">
    <mergeCell ref="AQ91:AU91"/>
    <mergeCell ref="A89:C89"/>
    <mergeCell ref="E89:K89"/>
    <mergeCell ref="A92:D92"/>
    <mergeCell ref="F92:G92"/>
    <mergeCell ref="I92:K92"/>
    <mergeCell ref="AG92:AO93"/>
    <mergeCell ref="AQ92:AU92"/>
    <mergeCell ref="AQ93:AU93"/>
    <mergeCell ref="AG89:AO89"/>
    <mergeCell ref="A83:C83"/>
    <mergeCell ref="F83:G83"/>
    <mergeCell ref="I83:K83"/>
    <mergeCell ref="A84:D84"/>
    <mergeCell ref="F84:G84"/>
    <mergeCell ref="A87:C87"/>
    <mergeCell ref="E87:K87"/>
    <mergeCell ref="M87:AE87"/>
    <mergeCell ref="A88:C88"/>
    <mergeCell ref="E88:K88"/>
    <mergeCell ref="AQ89:AU89"/>
    <mergeCell ref="AG90:AO90"/>
    <mergeCell ref="AQ90:AU90"/>
    <mergeCell ref="A91:D91"/>
    <mergeCell ref="F91:G91"/>
    <mergeCell ref="I91:K91"/>
    <mergeCell ref="AG91:AO91"/>
    <mergeCell ref="A81:C81"/>
    <mergeCell ref="F81:G81"/>
    <mergeCell ref="I81:K81"/>
    <mergeCell ref="A82:C82"/>
    <mergeCell ref="F82:G82"/>
    <mergeCell ref="I82:K82"/>
    <mergeCell ref="AF79:AN79"/>
    <mergeCell ref="A80:C80"/>
    <mergeCell ref="F80:G80"/>
    <mergeCell ref="I80:K80"/>
    <mergeCell ref="A79:C79"/>
    <mergeCell ref="F79:G79"/>
    <mergeCell ref="I79:K79"/>
    <mergeCell ref="C43:E43"/>
    <mergeCell ref="C44:E44"/>
    <mergeCell ref="L76:AF76"/>
    <mergeCell ref="AG76:AU76"/>
    <mergeCell ref="A77:K77"/>
    <mergeCell ref="A78:C78"/>
    <mergeCell ref="F78:G78"/>
    <mergeCell ref="I78:K78"/>
    <mergeCell ref="A48:E48"/>
    <mergeCell ref="A49:E49"/>
    <mergeCell ref="A50:E51"/>
    <mergeCell ref="AT50:AT51"/>
    <mergeCell ref="AU50:AU51"/>
    <mergeCell ref="A52:E52"/>
    <mergeCell ref="A53:E54"/>
    <mergeCell ref="AT53:AT54"/>
    <mergeCell ref="AU53:AU54"/>
    <mergeCell ref="A55:E56"/>
    <mergeCell ref="AT55:AT56"/>
    <mergeCell ref="AU55:AU56"/>
    <mergeCell ref="C19:E19"/>
    <mergeCell ref="C20:E20"/>
    <mergeCell ref="C45:E45"/>
    <mergeCell ref="A46:E46"/>
    <mergeCell ref="A47:E47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21:E21"/>
    <mergeCell ref="C22:E22"/>
    <mergeCell ref="C23:E23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conditionalFormatting sqref="F55:AS55">
    <cfRule type="cellIs" dxfId="41" priority="1" stopIfTrue="1" operator="lessThan">
      <formula>50</formula>
    </cfRule>
  </conditionalFormatting>
  <dataValidations count="2">
    <dataValidation allowBlank="1" showInputMessage="1" showErrorMessage="1" prompt="Sorunun konusunu giriniz." sqref="F3:AS3" xr:uid="{00000000-0002-0000-0600-000000000000}"/>
    <dataValidation allowBlank="1" showInputMessage="1" showErrorMessage="1" prompt="Öğrencinin sorudan aldığı puan değerini giriniz." sqref="F6:AS45" xr:uid="{00000000-0002-0000-06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7">
    <tabColor rgb="FF7030A0"/>
  </sheetPr>
  <dimension ref="A1:AU102"/>
  <sheetViews>
    <sheetView view="pageBreakPreview" zoomScale="98" zoomScaleNormal="70" zoomScaleSheetLayoutView="98" workbookViewId="0">
      <selection activeCell="AX3" sqref="AX3"/>
    </sheetView>
  </sheetViews>
  <sheetFormatPr defaultColWidth="9.1796875" defaultRowHeight="12.5" x14ac:dyDescent="0.25"/>
  <cols>
    <col min="1" max="1" width="3.81640625" style="4" customWidth="1"/>
    <col min="2" max="2" width="5.7265625" style="4" customWidth="1"/>
    <col min="3" max="4" width="8.7265625" style="4" customWidth="1"/>
    <col min="5" max="5" width="3.453125" style="4" customWidth="1"/>
    <col min="6" max="45" width="2.453125" style="4" customWidth="1"/>
    <col min="46" max="46" width="7.7265625" style="188" customWidth="1"/>
    <col min="47" max="47" width="4.54296875" style="4" hidden="1" customWidth="1"/>
    <col min="48" max="16384" width="9.1796875" style="4"/>
  </cols>
  <sheetData>
    <row r="1" spans="1:47" ht="17.25" customHeight="1" x14ac:dyDescent="0.25">
      <c r="A1" s="325" t="str">
        <f>'K. Bilgiler'!H14&amp;" EĞİTİM ÖĞRETİM YILI "&amp;'K. Bilgiler'!H6</f>
        <v>2023-2024 EĞİTİM ÖĞRETİM YILI Osman Gazi Anadolu İmam Hatip Lisesi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97">
        <f>'Yazılı Tarihleri'!D4</f>
        <v>0</v>
      </c>
      <c r="AR1" s="398"/>
      <c r="AS1" s="398"/>
      <c r="AT1" s="398"/>
      <c r="AU1" s="399"/>
    </row>
    <row r="2" spans="1:47" ht="16.5" customHeight="1" x14ac:dyDescent="0.25">
      <c r="A2" s="323" t="str">
        <f>'K. Bilgiler'!H10&amp;" / "&amp;'K. Bilgiler'!H12&amp;" SINIFI "&amp;'K. Bilgiler'!H8&amp;" DERSİ "&amp;'K. Bilgiler'!H16&amp;" DÖNEM 3. SINAV ANALİZİ"</f>
        <v>Sınıfı yazınız. / Şubeyi yazınız. SINIFI Dersin adını yazınız. DERSİ 1 DÖNEM 3. SINAV ANALİZİ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403"/>
      <c r="AQ2" s="400"/>
      <c r="AR2" s="401"/>
      <c r="AS2" s="401"/>
      <c r="AT2" s="401"/>
      <c r="AU2" s="402"/>
    </row>
    <row r="3" spans="1:47" ht="85" customHeight="1" x14ac:dyDescent="0.25">
      <c r="A3" s="318" t="s">
        <v>86</v>
      </c>
      <c r="B3" s="319"/>
      <c r="C3" s="319"/>
      <c r="D3" s="319"/>
      <c r="E3" s="320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92"/>
      <c r="AR3" s="192"/>
      <c r="AS3" s="193"/>
      <c r="AT3" s="404"/>
      <c r="AU3" s="405"/>
    </row>
    <row r="4" spans="1:47" ht="12.75" customHeight="1" x14ac:dyDescent="0.25">
      <c r="A4" s="360" t="s">
        <v>28</v>
      </c>
      <c r="B4" s="360"/>
      <c r="C4" s="360"/>
      <c r="D4" s="360"/>
      <c r="E4" s="360"/>
      <c r="F4" s="17" t="str">
        <f>IF('NOT Baremi'!E19=0," ",'NOT Baremi'!E19)</f>
        <v xml:space="preserve"> </v>
      </c>
      <c r="G4" s="17" t="str">
        <f>IF('NOT Baremi'!F19=0," ",'NOT Baremi'!F19)</f>
        <v xml:space="preserve"> </v>
      </c>
      <c r="H4" s="17" t="str">
        <f>IF('NOT Baremi'!G19=0," ",'NOT Baremi'!G19)</f>
        <v xml:space="preserve"> </v>
      </c>
      <c r="I4" s="17" t="str">
        <f>IF('NOT Baremi'!H19=0," ",'NOT Baremi'!H19)</f>
        <v xml:space="preserve"> </v>
      </c>
      <c r="J4" s="17" t="str">
        <f>IF('NOT Baremi'!I19=0," ",'NOT Baremi'!I19)</f>
        <v xml:space="preserve"> </v>
      </c>
      <c r="K4" s="17" t="str">
        <f>IF('NOT Baremi'!J19=0," ",'NOT Baremi'!J19)</f>
        <v xml:space="preserve"> </v>
      </c>
      <c r="L4" s="17" t="str">
        <f>IF('NOT Baremi'!K19=0," ",'NOT Baremi'!K19)</f>
        <v xml:space="preserve"> </v>
      </c>
      <c r="M4" s="17" t="str">
        <f>IF('NOT Baremi'!L19=0," ",'NOT Baremi'!L19)</f>
        <v xml:space="preserve"> </v>
      </c>
      <c r="N4" s="17" t="str">
        <f>IF('NOT Baremi'!M19=0," ",'NOT Baremi'!M19)</f>
        <v xml:space="preserve"> </v>
      </c>
      <c r="O4" s="17" t="str">
        <f>IF('NOT Baremi'!N19=0," ",'NOT Baremi'!N19)</f>
        <v xml:space="preserve"> </v>
      </c>
      <c r="P4" s="17" t="str">
        <f>IF('NOT Baremi'!O19=0," ",'NOT Baremi'!O19)</f>
        <v xml:space="preserve"> </v>
      </c>
      <c r="Q4" s="17" t="str">
        <f>IF('NOT Baremi'!P19=0," ",'NOT Baremi'!P19)</f>
        <v xml:space="preserve"> </v>
      </c>
      <c r="R4" s="17" t="str">
        <f>IF('NOT Baremi'!Q19=0," ",'NOT Baremi'!Q19)</f>
        <v xml:space="preserve"> </v>
      </c>
      <c r="S4" s="17" t="str">
        <f>IF('NOT Baremi'!R19=0," ",'NOT Baremi'!R19)</f>
        <v xml:space="preserve"> </v>
      </c>
      <c r="T4" s="17" t="str">
        <f>IF('NOT Baremi'!S19=0," ",'NOT Baremi'!S19)</f>
        <v xml:space="preserve"> </v>
      </c>
      <c r="U4" s="17" t="str">
        <f>IF('NOT Baremi'!T19=0," ",'NOT Baremi'!T19)</f>
        <v xml:space="preserve"> </v>
      </c>
      <c r="V4" s="17" t="str">
        <f>IF('NOT Baremi'!U19=0," ",'NOT Baremi'!U19)</f>
        <v xml:space="preserve"> </v>
      </c>
      <c r="W4" s="17" t="str">
        <f>IF('NOT Baremi'!V19=0," ",'NOT Baremi'!V19)</f>
        <v xml:space="preserve"> </v>
      </c>
      <c r="X4" s="17" t="str">
        <f>IF('NOT Baremi'!W19=0," ",'NOT Baremi'!W19)</f>
        <v xml:space="preserve"> </v>
      </c>
      <c r="Y4" s="17" t="str">
        <f>IF('NOT Baremi'!X19=0," ",'NOT Baremi'!X19)</f>
        <v xml:space="preserve"> </v>
      </c>
      <c r="Z4" s="17" t="str">
        <f>IF('NOT Baremi'!Y19=0," ",'NOT Baremi'!Y19)</f>
        <v xml:space="preserve"> </v>
      </c>
      <c r="AA4" s="17" t="str">
        <f>IF('NOT Baremi'!Z19=0," ",'NOT Baremi'!Z19)</f>
        <v xml:space="preserve"> </v>
      </c>
      <c r="AB4" s="17" t="str">
        <f>IF('NOT Baremi'!AA19=0," ",'NOT Baremi'!AA19)</f>
        <v xml:space="preserve"> </v>
      </c>
      <c r="AC4" s="17" t="str">
        <f>IF('NOT Baremi'!AB19=0," ",'NOT Baremi'!AB19)</f>
        <v xml:space="preserve"> </v>
      </c>
      <c r="AD4" s="17" t="str">
        <f>IF('NOT Baremi'!AC19=0," ",'NOT Baremi'!AC19)</f>
        <v xml:space="preserve"> </v>
      </c>
      <c r="AE4" s="17" t="str">
        <f>IF('NOT Baremi'!AD19=0," ",'NOT Baremi'!AD19)</f>
        <v xml:space="preserve"> </v>
      </c>
      <c r="AF4" s="17" t="str">
        <f>IF('NOT Baremi'!AE19=0," ",'NOT Baremi'!AE19)</f>
        <v xml:space="preserve"> </v>
      </c>
      <c r="AG4" s="17" t="str">
        <f>IF('NOT Baremi'!AF19=0," ",'NOT Baremi'!AF19)</f>
        <v xml:space="preserve"> </v>
      </c>
      <c r="AH4" s="17" t="str">
        <f>IF('NOT Baremi'!AG19=0," ",'NOT Baremi'!AG19)</f>
        <v xml:space="preserve"> </v>
      </c>
      <c r="AI4" s="17" t="str">
        <f>IF('NOT Baremi'!AH19=0," ",'NOT Baremi'!AH19)</f>
        <v xml:space="preserve"> </v>
      </c>
      <c r="AJ4" s="17" t="str">
        <f>IF('NOT Baremi'!AI19=0," ",'NOT Baremi'!AI19)</f>
        <v xml:space="preserve"> </v>
      </c>
      <c r="AK4" s="17" t="str">
        <f>IF('NOT Baremi'!AJ19=0," ",'NOT Baremi'!AJ19)</f>
        <v xml:space="preserve"> </v>
      </c>
      <c r="AL4" s="17" t="str">
        <f>IF('NOT Baremi'!AK19=0," ",'NOT Baremi'!AK19)</f>
        <v xml:space="preserve"> </v>
      </c>
      <c r="AM4" s="17" t="str">
        <f>IF('NOT Baremi'!AL19=0," ",'NOT Baremi'!AL19)</f>
        <v xml:space="preserve"> </v>
      </c>
      <c r="AN4" s="17" t="str">
        <f>IF('NOT Baremi'!AM19=0," ",'NOT Baremi'!AM19)</f>
        <v xml:space="preserve"> </v>
      </c>
      <c r="AO4" s="17" t="str">
        <f>IF('NOT Baremi'!AN19=0," ",'NOT Baremi'!AN19)</f>
        <v xml:space="preserve"> </v>
      </c>
      <c r="AP4" s="17" t="str">
        <f>IF('NOT Baremi'!AO19=0," ",'NOT Baremi'!AO19)</f>
        <v xml:space="preserve"> </v>
      </c>
      <c r="AQ4" s="17" t="str">
        <f>IF('NOT Baremi'!AP19=0," ",'NOT Baremi'!AP19)</f>
        <v xml:space="preserve"> </v>
      </c>
      <c r="AR4" s="17" t="str">
        <f>IF('NOT Baremi'!AQ19=0," ",'NOT Baremi'!AQ19)</f>
        <v xml:space="preserve"> </v>
      </c>
      <c r="AS4" s="165" t="str">
        <f>IF('NOT Baremi'!AR19=0," ",'NOT Baremi'!AR19)</f>
        <v xml:space="preserve"> </v>
      </c>
      <c r="AT4" s="191" t="str">
        <f>IF(SUM(F4:AS4)=0," ",SUM(F4:AS4))</f>
        <v xml:space="preserve"> </v>
      </c>
      <c r="AU4" s="406" t="s">
        <v>26</v>
      </c>
    </row>
    <row r="5" spans="1:47" ht="37.5" x14ac:dyDescent="0.25">
      <c r="A5" s="35" t="s">
        <v>0</v>
      </c>
      <c r="B5" s="35" t="s">
        <v>36</v>
      </c>
      <c r="C5" s="361" t="s">
        <v>27</v>
      </c>
      <c r="D5" s="361"/>
      <c r="E5" s="361"/>
      <c r="F5" s="16" t="str">
        <f>IF('NOT Baremi'!E19&gt;0,'NOT Baremi'!E18&amp;"."&amp;"SORU"," ")</f>
        <v xml:space="preserve"> </v>
      </c>
      <c r="G5" s="16" t="str">
        <f>IF('NOT Baremi'!F19&gt;0,'NOT Baremi'!F18&amp;"."&amp;"SORU"," ")</f>
        <v xml:space="preserve"> </v>
      </c>
      <c r="H5" s="16" t="str">
        <f>IF('NOT Baremi'!G19&gt;0,'NOT Baremi'!G18&amp;"."&amp;"SORU"," ")</f>
        <v xml:space="preserve"> </v>
      </c>
      <c r="I5" s="16" t="str">
        <f>IF('NOT Baremi'!H19&gt;0,'NOT Baremi'!H18&amp;"."&amp;"SORU"," ")</f>
        <v xml:space="preserve"> </v>
      </c>
      <c r="J5" s="16" t="str">
        <f>IF('NOT Baremi'!I19&gt;0,'NOT Baremi'!I18&amp;"."&amp;"SORU"," ")</f>
        <v xml:space="preserve"> </v>
      </c>
      <c r="K5" s="16" t="str">
        <f>IF('NOT Baremi'!J19&gt;0,'NOT Baremi'!J18&amp;"."&amp;"SORU"," ")</f>
        <v xml:space="preserve"> </v>
      </c>
      <c r="L5" s="16" t="str">
        <f>IF('NOT Baremi'!K19&gt;0,'NOT Baremi'!K18&amp;"."&amp;"SORU"," ")</f>
        <v xml:space="preserve"> </v>
      </c>
      <c r="M5" s="16" t="str">
        <f>IF('NOT Baremi'!L19&gt;0,'NOT Baremi'!L18&amp;"."&amp;"SORU"," ")</f>
        <v xml:space="preserve"> </v>
      </c>
      <c r="N5" s="16" t="str">
        <f>IF('NOT Baremi'!M19&gt;0,'NOT Baremi'!M18&amp;"."&amp;"SORU"," ")</f>
        <v xml:space="preserve"> </v>
      </c>
      <c r="O5" s="16" t="str">
        <f>IF('NOT Baremi'!N19&gt;0,'NOT Baremi'!N18&amp;"."&amp;"SORU"," ")</f>
        <v xml:space="preserve"> </v>
      </c>
      <c r="P5" s="16" t="str">
        <f>IF('NOT Baremi'!O19&gt;0,'NOT Baremi'!O18&amp;"."&amp;"SORU"," ")</f>
        <v xml:space="preserve"> </v>
      </c>
      <c r="Q5" s="16" t="str">
        <f>IF('NOT Baremi'!P19&gt;0,'NOT Baremi'!P18&amp;"."&amp;"SORU"," ")</f>
        <v xml:space="preserve"> </v>
      </c>
      <c r="R5" s="16" t="str">
        <f>IF('NOT Baremi'!Q19&gt;0,'NOT Baremi'!Q18&amp;"."&amp;"SORU"," ")</f>
        <v xml:space="preserve"> </v>
      </c>
      <c r="S5" s="16" t="str">
        <f>IF('NOT Baremi'!R19&gt;0,'NOT Baremi'!R18&amp;"."&amp;"SORU"," ")</f>
        <v xml:space="preserve"> </v>
      </c>
      <c r="T5" s="16" t="str">
        <f>IF('NOT Baremi'!S19&gt;0,'NOT Baremi'!S18&amp;"."&amp;"SORU"," ")</f>
        <v xml:space="preserve"> </v>
      </c>
      <c r="U5" s="16" t="str">
        <f>IF('NOT Baremi'!T19&gt;0,'NOT Baremi'!T18&amp;"."&amp;"SORU"," ")</f>
        <v xml:space="preserve"> </v>
      </c>
      <c r="V5" s="16" t="str">
        <f>IF('NOT Baremi'!U19&gt;0,'NOT Baremi'!U18&amp;"."&amp;"SORU"," ")</f>
        <v xml:space="preserve"> </v>
      </c>
      <c r="W5" s="16" t="str">
        <f>IF('NOT Baremi'!V19&gt;0,'NOT Baremi'!V18&amp;"."&amp;"SORU"," ")</f>
        <v xml:space="preserve"> </v>
      </c>
      <c r="X5" s="16" t="str">
        <f>IF('NOT Baremi'!W19&gt;0,'NOT Baremi'!W18&amp;"."&amp;"SORU"," ")</f>
        <v xml:space="preserve"> </v>
      </c>
      <c r="Y5" s="16" t="str">
        <f>IF('NOT Baremi'!X19&gt;0,'NOT Baremi'!X18&amp;"."&amp;"SORU"," ")</f>
        <v xml:space="preserve"> </v>
      </c>
      <c r="Z5" s="16" t="str">
        <f>IF('NOT Baremi'!Y19&gt;0,'NOT Baremi'!Y18&amp;"."&amp;"SORU"," ")</f>
        <v xml:space="preserve"> </v>
      </c>
      <c r="AA5" s="16" t="str">
        <f>IF('NOT Baremi'!Z19&gt;0,'NOT Baremi'!Z18&amp;"."&amp;"SORU"," ")</f>
        <v xml:space="preserve"> </v>
      </c>
      <c r="AB5" s="16" t="str">
        <f>IF('NOT Baremi'!AA19&gt;0,'NOT Baremi'!AA18&amp;"."&amp;"SORU"," ")</f>
        <v xml:space="preserve"> </v>
      </c>
      <c r="AC5" s="16" t="str">
        <f>IF('NOT Baremi'!AB19&gt;0,'NOT Baremi'!AB18&amp;"."&amp;"SORU"," ")</f>
        <v xml:space="preserve"> </v>
      </c>
      <c r="AD5" s="16" t="str">
        <f>IF('NOT Baremi'!AC19&gt;0,'NOT Baremi'!AC18&amp;"."&amp;"SORU"," ")</f>
        <v xml:space="preserve"> </v>
      </c>
      <c r="AE5" s="16" t="str">
        <f>IF('NOT Baremi'!AD19&gt;0,'NOT Baremi'!AD18&amp;"."&amp;"SORU"," ")</f>
        <v xml:space="preserve"> </v>
      </c>
      <c r="AF5" s="16" t="str">
        <f>IF('NOT Baremi'!AE19&gt;0,'NOT Baremi'!AE18&amp;"."&amp;"SORU"," ")</f>
        <v xml:space="preserve"> </v>
      </c>
      <c r="AG5" s="16" t="str">
        <f>IF('NOT Baremi'!AF19&gt;0,'NOT Baremi'!AF18&amp;"."&amp;"SORU"," ")</f>
        <v xml:space="preserve"> </v>
      </c>
      <c r="AH5" s="16" t="str">
        <f>IF('NOT Baremi'!AG19&gt;0,'NOT Baremi'!AG18&amp;"."&amp;"SORU"," ")</f>
        <v xml:space="preserve"> </v>
      </c>
      <c r="AI5" s="16" t="str">
        <f>IF('NOT Baremi'!AH19&gt;0,'NOT Baremi'!AH18&amp;"."&amp;"SORU"," ")</f>
        <v xml:space="preserve"> </v>
      </c>
      <c r="AJ5" s="16" t="str">
        <f>IF('NOT Baremi'!AI19&gt;0,'NOT Baremi'!AI18&amp;"."&amp;"SORU"," ")</f>
        <v xml:space="preserve"> </v>
      </c>
      <c r="AK5" s="16" t="str">
        <f>IF('NOT Baremi'!AJ19&gt;0,'NOT Baremi'!AJ18&amp;"."&amp;"SORU"," ")</f>
        <v xml:space="preserve"> </v>
      </c>
      <c r="AL5" s="16" t="str">
        <f>IF('NOT Baremi'!AK19&gt;0,'NOT Baremi'!AK18&amp;"."&amp;"SORU"," ")</f>
        <v xml:space="preserve"> </v>
      </c>
      <c r="AM5" s="16" t="str">
        <f>IF('NOT Baremi'!AL19&gt;0,'NOT Baremi'!AL18&amp;"."&amp;"SORU"," ")</f>
        <v xml:space="preserve"> </v>
      </c>
      <c r="AN5" s="16" t="str">
        <f>IF('NOT Baremi'!AM19&gt;0,'NOT Baremi'!AM18&amp;"."&amp;"SORU"," ")</f>
        <v xml:space="preserve"> </v>
      </c>
      <c r="AO5" s="16" t="str">
        <f>IF('NOT Baremi'!AN19&gt;0,'NOT Baremi'!AN18&amp;"."&amp;"SORU"," ")</f>
        <v xml:space="preserve"> </v>
      </c>
      <c r="AP5" s="16" t="str">
        <f>IF('NOT Baremi'!AO19&gt;0,'NOT Baremi'!AO18&amp;"."&amp;"SORU"," ")</f>
        <v xml:space="preserve"> </v>
      </c>
      <c r="AQ5" s="16" t="str">
        <f>IF('NOT Baremi'!AP19&gt;0,'NOT Baremi'!AP18&amp;"."&amp;"SORU"," ")</f>
        <v xml:space="preserve"> </v>
      </c>
      <c r="AR5" s="16" t="str">
        <f>IF('NOT Baremi'!AQ19&gt;0,'NOT Baremi'!AQ18&amp;"."&amp;"SORU"," ")</f>
        <v xml:space="preserve"> </v>
      </c>
      <c r="AS5" s="166" t="str">
        <f>IF('NOT Baremi'!AR19&gt;0,'NOT Baremi'!AR18&amp;"."&amp;"SORU"," ")</f>
        <v xml:space="preserve"> </v>
      </c>
      <c r="AT5" s="183" t="s">
        <v>31</v>
      </c>
      <c r="AU5" s="407"/>
    </row>
    <row r="6" spans="1:47" ht="12" customHeight="1" x14ac:dyDescent="0.25">
      <c r="A6" s="36" t="str">
        <f>'S. Listesi'!E4</f>
        <v xml:space="preserve"> </v>
      </c>
      <c r="B6" s="37" t="str">
        <f>IF('S. Listesi'!F4=0," ",'S. Listesi'!F4)</f>
        <v xml:space="preserve"> </v>
      </c>
      <c r="C6" s="331" t="str">
        <f>IF('S. Listesi'!G4=0," ",'S. Listesi'!G4)</f>
        <v xml:space="preserve"> </v>
      </c>
      <c r="D6" s="331"/>
      <c r="E6" s="331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67"/>
      <c r="AT6" s="184" t="str">
        <f>IF(COUNTBLANK(F6:AS6)=COLUMNS(F6:AS6)," ",IF(SUM(F6:AS6)=0,0,SUM(F6:AS6)))</f>
        <v xml:space="preserve"> </v>
      </c>
      <c r="AU6" s="178" t="str">
        <f>IF(AT6=" "," ",IF(AT6&gt;=85,5,IF(AT6&gt;=70,4,IF(AT6&gt;=60,3,IF(AT6&gt;=50,2,IF(AT6&gt;=0,1,0))))))</f>
        <v xml:space="preserve"> </v>
      </c>
    </row>
    <row r="7" spans="1:47" ht="12" customHeight="1" x14ac:dyDescent="0.25">
      <c r="A7" s="36" t="str">
        <f>'S. Listesi'!E5</f>
        <v xml:space="preserve"> </v>
      </c>
      <c r="B7" s="37" t="str">
        <f>IF('S. Listesi'!F5=0," ",'S. Listesi'!F5)</f>
        <v xml:space="preserve"> </v>
      </c>
      <c r="C7" s="331" t="str">
        <f>IF('S. Listesi'!G5=0," ",'S. Listesi'!G5)</f>
        <v xml:space="preserve"> </v>
      </c>
      <c r="D7" s="331"/>
      <c r="E7" s="331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68"/>
      <c r="AT7" s="184" t="str">
        <f t="shared" ref="AT7:AT45" si="0">IF(COUNTBLANK(F7:AS7)=COLUMNS(F7:AS7)," ",IF(SUM(F7:AS7)=0,0,SUM(F7:AS7)))</f>
        <v xml:space="preserve"> </v>
      </c>
      <c r="AU7" s="178" t="str">
        <f t="shared" ref="AU7:AU45" si="1">IF(AT7=" "," ",IF(AT7&gt;=85,5,IF(AT7&gt;=70,4,IF(AT7&gt;=60,3,IF(AT7&gt;=50,2,IF(AT7&gt;=0,1,0))))))</f>
        <v xml:space="preserve"> </v>
      </c>
    </row>
    <row r="8" spans="1:47" ht="12" customHeight="1" x14ac:dyDescent="0.25">
      <c r="A8" s="36" t="str">
        <f>'S. Listesi'!E6</f>
        <v xml:space="preserve"> </v>
      </c>
      <c r="B8" s="37" t="str">
        <f>IF('S. Listesi'!F6=0," ",'S. Listesi'!F6)</f>
        <v xml:space="preserve"> </v>
      </c>
      <c r="C8" s="331" t="str">
        <f>IF('S. Listesi'!G6=0," ",'S. Listesi'!G6)</f>
        <v xml:space="preserve"> </v>
      </c>
      <c r="D8" s="331"/>
      <c r="E8" s="331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67"/>
      <c r="AT8" s="184" t="str">
        <f t="shared" si="0"/>
        <v xml:space="preserve"> </v>
      </c>
      <c r="AU8" s="178" t="str">
        <f t="shared" si="1"/>
        <v xml:space="preserve"> </v>
      </c>
    </row>
    <row r="9" spans="1:47" ht="12" customHeight="1" x14ac:dyDescent="0.25">
      <c r="A9" s="36" t="str">
        <f>'S. Listesi'!E7</f>
        <v xml:space="preserve"> </v>
      </c>
      <c r="B9" s="37" t="str">
        <f>IF('S. Listesi'!F7=0," ",'S. Listesi'!F7)</f>
        <v xml:space="preserve"> </v>
      </c>
      <c r="C9" s="331" t="str">
        <f>IF('S. Listesi'!G7=0," ",'S. Listesi'!G7)</f>
        <v xml:space="preserve"> </v>
      </c>
      <c r="D9" s="331"/>
      <c r="E9" s="331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68"/>
      <c r="AT9" s="184" t="str">
        <f t="shared" si="0"/>
        <v xml:space="preserve"> </v>
      </c>
      <c r="AU9" s="178" t="str">
        <f t="shared" si="1"/>
        <v xml:space="preserve"> </v>
      </c>
    </row>
    <row r="10" spans="1:47" ht="12" customHeight="1" x14ac:dyDescent="0.25">
      <c r="A10" s="36" t="str">
        <f>'S. Listesi'!E8</f>
        <v xml:space="preserve"> </v>
      </c>
      <c r="B10" s="37" t="str">
        <f>IF('S. Listesi'!F8=0," ",'S. Listesi'!F8)</f>
        <v xml:space="preserve"> </v>
      </c>
      <c r="C10" s="331" t="str">
        <f>IF('S. Listesi'!G8=0," ",'S. Listesi'!G8)</f>
        <v xml:space="preserve"> </v>
      </c>
      <c r="D10" s="331"/>
      <c r="E10" s="331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67"/>
      <c r="AT10" s="184" t="str">
        <f t="shared" si="0"/>
        <v xml:space="preserve"> </v>
      </c>
      <c r="AU10" s="178" t="str">
        <f t="shared" si="1"/>
        <v xml:space="preserve"> </v>
      </c>
    </row>
    <row r="11" spans="1:47" ht="12" customHeight="1" x14ac:dyDescent="0.25">
      <c r="A11" s="36" t="str">
        <f>'S. Listesi'!E9</f>
        <v xml:space="preserve"> </v>
      </c>
      <c r="B11" s="37" t="str">
        <f>IF('S. Listesi'!F9=0," ",'S. Listesi'!F9)</f>
        <v xml:space="preserve"> </v>
      </c>
      <c r="C11" s="331" t="str">
        <f>IF('S. Listesi'!G9=0," ",'S. Listesi'!G9)</f>
        <v xml:space="preserve"> </v>
      </c>
      <c r="D11" s="331"/>
      <c r="E11" s="331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68"/>
      <c r="AT11" s="184" t="str">
        <f t="shared" si="0"/>
        <v xml:space="preserve"> </v>
      </c>
      <c r="AU11" s="178" t="str">
        <f t="shared" si="1"/>
        <v xml:space="preserve"> </v>
      </c>
    </row>
    <row r="12" spans="1:47" ht="12" customHeight="1" x14ac:dyDescent="0.25">
      <c r="A12" s="36" t="str">
        <f>'S. Listesi'!E10</f>
        <v xml:space="preserve"> </v>
      </c>
      <c r="B12" s="37" t="str">
        <f>IF('S. Listesi'!F10=0," ",'S. Listesi'!F10)</f>
        <v xml:space="preserve"> </v>
      </c>
      <c r="C12" s="331" t="str">
        <f>IF('S. Listesi'!G10=0," ",'S. Listesi'!G10)</f>
        <v xml:space="preserve"> </v>
      </c>
      <c r="D12" s="331"/>
      <c r="E12" s="331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67"/>
      <c r="AT12" s="184" t="str">
        <f t="shared" si="0"/>
        <v xml:space="preserve"> </v>
      </c>
      <c r="AU12" s="178" t="str">
        <f t="shared" si="1"/>
        <v xml:space="preserve"> </v>
      </c>
    </row>
    <row r="13" spans="1:47" ht="12" customHeight="1" x14ac:dyDescent="0.25">
      <c r="A13" s="36" t="str">
        <f>'S. Listesi'!E11</f>
        <v xml:space="preserve"> </v>
      </c>
      <c r="B13" s="37" t="str">
        <f>IF('S. Listesi'!F11=0," ",'S. Listesi'!F11)</f>
        <v xml:space="preserve"> </v>
      </c>
      <c r="C13" s="331" t="str">
        <f>IF('S. Listesi'!G11=0," ",'S. Listesi'!G11)</f>
        <v xml:space="preserve"> </v>
      </c>
      <c r="D13" s="331"/>
      <c r="E13" s="331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68"/>
      <c r="AT13" s="184" t="str">
        <f t="shared" si="0"/>
        <v xml:space="preserve"> </v>
      </c>
      <c r="AU13" s="178" t="str">
        <f t="shared" si="1"/>
        <v xml:space="preserve"> </v>
      </c>
    </row>
    <row r="14" spans="1:47" ht="12" customHeight="1" x14ac:dyDescent="0.25">
      <c r="A14" s="36" t="str">
        <f>'S. Listesi'!E12</f>
        <v xml:space="preserve"> </v>
      </c>
      <c r="B14" s="37" t="str">
        <f>IF('S. Listesi'!F12=0," ",'S. Listesi'!F12)</f>
        <v xml:space="preserve"> </v>
      </c>
      <c r="C14" s="331" t="str">
        <f>IF('S. Listesi'!G12=0," ",'S. Listesi'!G12)</f>
        <v xml:space="preserve"> </v>
      </c>
      <c r="D14" s="331"/>
      <c r="E14" s="331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67"/>
      <c r="AT14" s="184" t="str">
        <f t="shared" si="0"/>
        <v xml:space="preserve"> </v>
      </c>
      <c r="AU14" s="178" t="str">
        <f t="shared" si="1"/>
        <v xml:space="preserve"> </v>
      </c>
    </row>
    <row r="15" spans="1:47" ht="12" customHeight="1" x14ac:dyDescent="0.25">
      <c r="A15" s="36" t="str">
        <f>'S. Listesi'!E13</f>
        <v xml:space="preserve"> </v>
      </c>
      <c r="B15" s="37" t="str">
        <f>IF('S. Listesi'!F13=0," ",'S. Listesi'!F13)</f>
        <v xml:space="preserve"> </v>
      </c>
      <c r="C15" s="331" t="str">
        <f>IF('S. Listesi'!G13=0," ",'S. Listesi'!G13)</f>
        <v xml:space="preserve"> </v>
      </c>
      <c r="D15" s="331"/>
      <c r="E15" s="331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68"/>
      <c r="AT15" s="184" t="str">
        <f t="shared" si="0"/>
        <v xml:space="preserve"> </v>
      </c>
      <c r="AU15" s="178" t="str">
        <f t="shared" si="1"/>
        <v xml:space="preserve"> </v>
      </c>
    </row>
    <row r="16" spans="1:47" ht="12" customHeight="1" x14ac:dyDescent="0.25">
      <c r="A16" s="36" t="str">
        <f>'S. Listesi'!E14</f>
        <v xml:space="preserve"> </v>
      </c>
      <c r="B16" s="37" t="str">
        <f>IF('S. Listesi'!F14=0," ",'S. Listesi'!F14)</f>
        <v xml:space="preserve"> </v>
      </c>
      <c r="C16" s="331" t="str">
        <f>IF('S. Listesi'!G14=0," ",'S. Listesi'!G14)</f>
        <v xml:space="preserve"> </v>
      </c>
      <c r="D16" s="331"/>
      <c r="E16" s="331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67"/>
      <c r="AT16" s="184" t="str">
        <f t="shared" si="0"/>
        <v xml:space="preserve"> </v>
      </c>
      <c r="AU16" s="178" t="str">
        <f t="shared" si="1"/>
        <v xml:space="preserve"> </v>
      </c>
    </row>
    <row r="17" spans="1:47" ht="12" customHeight="1" x14ac:dyDescent="0.25">
      <c r="A17" s="36" t="str">
        <f>'S. Listesi'!E15</f>
        <v xml:space="preserve"> </v>
      </c>
      <c r="B17" s="37" t="str">
        <f>IF('S. Listesi'!F15=0," ",'S. Listesi'!F15)</f>
        <v xml:space="preserve"> </v>
      </c>
      <c r="C17" s="331" t="str">
        <f>IF('S. Listesi'!G15=0," ",'S. Listesi'!G15)</f>
        <v xml:space="preserve"> </v>
      </c>
      <c r="D17" s="331"/>
      <c r="E17" s="331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68"/>
      <c r="AT17" s="184" t="str">
        <f t="shared" si="0"/>
        <v xml:space="preserve"> </v>
      </c>
      <c r="AU17" s="178" t="str">
        <f t="shared" si="1"/>
        <v xml:space="preserve"> </v>
      </c>
    </row>
    <row r="18" spans="1:47" ht="12" customHeight="1" x14ac:dyDescent="0.25">
      <c r="A18" s="36" t="str">
        <f>'S. Listesi'!E16</f>
        <v xml:space="preserve"> </v>
      </c>
      <c r="B18" s="37" t="str">
        <f>IF('S. Listesi'!F16=0," ",'S. Listesi'!F16)</f>
        <v xml:space="preserve"> </v>
      </c>
      <c r="C18" s="331" t="str">
        <f>IF('S. Listesi'!G16=0," ",'S. Listesi'!G16)</f>
        <v xml:space="preserve"> </v>
      </c>
      <c r="D18" s="331"/>
      <c r="E18" s="331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67"/>
      <c r="AT18" s="184" t="str">
        <f t="shared" si="0"/>
        <v xml:space="preserve"> </v>
      </c>
      <c r="AU18" s="178" t="str">
        <f t="shared" si="1"/>
        <v xml:space="preserve"> </v>
      </c>
    </row>
    <row r="19" spans="1:47" ht="12" customHeight="1" x14ac:dyDescent="0.25">
      <c r="A19" s="36" t="str">
        <f>'S. Listesi'!E17</f>
        <v xml:space="preserve"> </v>
      </c>
      <c r="B19" s="37" t="str">
        <f>IF('S. Listesi'!F17=0," ",'S. Listesi'!F17)</f>
        <v xml:space="preserve"> </v>
      </c>
      <c r="C19" s="331" t="str">
        <f>IF('S. Listesi'!G17=0," ",'S. Listesi'!G17)</f>
        <v xml:space="preserve"> </v>
      </c>
      <c r="D19" s="331"/>
      <c r="E19" s="331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68"/>
      <c r="AT19" s="184" t="str">
        <f t="shared" si="0"/>
        <v xml:space="preserve"> </v>
      </c>
      <c r="AU19" s="178" t="str">
        <f t="shared" si="1"/>
        <v xml:space="preserve"> </v>
      </c>
    </row>
    <row r="20" spans="1:47" ht="12" customHeight="1" x14ac:dyDescent="0.25">
      <c r="A20" s="36" t="str">
        <f>'S. Listesi'!E18</f>
        <v xml:space="preserve"> </v>
      </c>
      <c r="B20" s="37" t="str">
        <f>IF('S. Listesi'!F18=0," ",'S. Listesi'!F18)</f>
        <v xml:space="preserve"> </v>
      </c>
      <c r="C20" s="331" t="str">
        <f>IF('S. Listesi'!G18=0," ",'S. Listesi'!G18)</f>
        <v xml:space="preserve"> </v>
      </c>
      <c r="D20" s="331"/>
      <c r="E20" s="331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67"/>
      <c r="AT20" s="184" t="str">
        <f t="shared" si="0"/>
        <v xml:space="preserve"> </v>
      </c>
      <c r="AU20" s="178" t="str">
        <f t="shared" si="1"/>
        <v xml:space="preserve"> </v>
      </c>
    </row>
    <row r="21" spans="1:47" ht="12" customHeight="1" x14ac:dyDescent="0.25">
      <c r="A21" s="36" t="str">
        <f>'S. Listesi'!E19</f>
        <v xml:space="preserve"> </v>
      </c>
      <c r="B21" s="37" t="str">
        <f>IF('S. Listesi'!F19=0," ",'S. Listesi'!F19)</f>
        <v xml:space="preserve"> </v>
      </c>
      <c r="C21" s="331" t="str">
        <f>IF('S. Listesi'!G19=0," ",'S. Listesi'!G19)</f>
        <v xml:space="preserve"> </v>
      </c>
      <c r="D21" s="331"/>
      <c r="E21" s="331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68"/>
      <c r="AT21" s="184" t="str">
        <f t="shared" si="0"/>
        <v xml:space="preserve"> </v>
      </c>
      <c r="AU21" s="178" t="str">
        <f t="shared" si="1"/>
        <v xml:space="preserve"> </v>
      </c>
    </row>
    <row r="22" spans="1:47" ht="12" customHeight="1" x14ac:dyDescent="0.25">
      <c r="A22" s="36" t="str">
        <f>'S. Listesi'!E20</f>
        <v xml:space="preserve"> </v>
      </c>
      <c r="B22" s="37" t="str">
        <f>IF('S. Listesi'!F20=0," ",'S. Listesi'!F20)</f>
        <v xml:space="preserve"> </v>
      </c>
      <c r="C22" s="331" t="str">
        <f>IF('S. Listesi'!G20=0," ",'S. Listesi'!G20)</f>
        <v xml:space="preserve"> </v>
      </c>
      <c r="D22" s="331"/>
      <c r="E22" s="331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67"/>
      <c r="AT22" s="184" t="str">
        <f t="shared" si="0"/>
        <v xml:space="preserve"> </v>
      </c>
      <c r="AU22" s="178" t="str">
        <f t="shared" si="1"/>
        <v xml:space="preserve"> </v>
      </c>
    </row>
    <row r="23" spans="1:47" ht="12" customHeight="1" x14ac:dyDescent="0.25">
      <c r="A23" s="36" t="str">
        <f>'S. Listesi'!E21</f>
        <v xml:space="preserve"> </v>
      </c>
      <c r="B23" s="37" t="str">
        <f>IF('S. Listesi'!F21=0," ",'S. Listesi'!F21)</f>
        <v xml:space="preserve"> </v>
      </c>
      <c r="C23" s="331" t="str">
        <f>IF('S. Listesi'!G21=0," ",'S. Listesi'!G21)</f>
        <v xml:space="preserve"> </v>
      </c>
      <c r="D23" s="331"/>
      <c r="E23" s="331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68"/>
      <c r="AT23" s="184" t="str">
        <f t="shared" si="0"/>
        <v xml:space="preserve"> </v>
      </c>
      <c r="AU23" s="178" t="str">
        <f t="shared" si="1"/>
        <v xml:space="preserve"> </v>
      </c>
    </row>
    <row r="24" spans="1:47" ht="12" customHeight="1" x14ac:dyDescent="0.25">
      <c r="A24" s="36" t="str">
        <f>'S. Listesi'!E22</f>
        <v xml:space="preserve"> </v>
      </c>
      <c r="B24" s="37" t="str">
        <f>IF('S. Listesi'!F22=0," ",'S. Listesi'!F22)</f>
        <v xml:space="preserve"> </v>
      </c>
      <c r="C24" s="331" t="str">
        <f>IF('S. Listesi'!G22=0," ",'S. Listesi'!G22)</f>
        <v xml:space="preserve"> </v>
      </c>
      <c r="D24" s="331"/>
      <c r="E24" s="331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67"/>
      <c r="AT24" s="184" t="str">
        <f t="shared" si="0"/>
        <v xml:space="preserve"> </v>
      </c>
      <c r="AU24" s="178" t="str">
        <f t="shared" si="1"/>
        <v xml:space="preserve"> </v>
      </c>
    </row>
    <row r="25" spans="1:47" ht="12" customHeight="1" x14ac:dyDescent="0.25">
      <c r="A25" s="36" t="str">
        <f>'S. Listesi'!E23</f>
        <v xml:space="preserve"> </v>
      </c>
      <c r="B25" s="37" t="str">
        <f>IF('S. Listesi'!F23=0," ",'S. Listesi'!F23)</f>
        <v xml:space="preserve"> </v>
      </c>
      <c r="C25" s="331" t="str">
        <f>IF('S. Listesi'!G23=0," ",'S. Listesi'!G23)</f>
        <v xml:space="preserve"> </v>
      </c>
      <c r="D25" s="331"/>
      <c r="E25" s="331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68"/>
      <c r="AT25" s="184" t="str">
        <f t="shared" si="0"/>
        <v xml:space="preserve"> </v>
      </c>
      <c r="AU25" s="178" t="str">
        <f t="shared" si="1"/>
        <v xml:space="preserve"> </v>
      </c>
    </row>
    <row r="26" spans="1:47" ht="12" customHeight="1" x14ac:dyDescent="0.25">
      <c r="A26" s="36" t="str">
        <f>'S. Listesi'!E24</f>
        <v xml:space="preserve"> </v>
      </c>
      <c r="B26" s="37" t="str">
        <f>IF('S. Listesi'!F24=0," ",'S. Listesi'!F24)</f>
        <v xml:space="preserve"> </v>
      </c>
      <c r="C26" s="331" t="str">
        <f>IF('S. Listesi'!G24=0," ",'S. Listesi'!G24)</f>
        <v xml:space="preserve"> </v>
      </c>
      <c r="D26" s="331"/>
      <c r="E26" s="331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67"/>
      <c r="AT26" s="184" t="str">
        <f t="shared" si="0"/>
        <v xml:space="preserve"> </v>
      </c>
      <c r="AU26" s="178" t="str">
        <f t="shared" si="1"/>
        <v xml:space="preserve"> </v>
      </c>
    </row>
    <row r="27" spans="1:47" ht="12" customHeight="1" x14ac:dyDescent="0.25">
      <c r="A27" s="36" t="str">
        <f>'S. Listesi'!E25</f>
        <v xml:space="preserve"> </v>
      </c>
      <c r="B27" s="37" t="str">
        <f>IF('S. Listesi'!F25=0," ",'S. Listesi'!F25)</f>
        <v xml:space="preserve"> </v>
      </c>
      <c r="C27" s="331" t="str">
        <f>IF('S. Listesi'!G25=0," ",'S. Listesi'!G25)</f>
        <v xml:space="preserve"> </v>
      </c>
      <c r="D27" s="331"/>
      <c r="E27" s="331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68"/>
      <c r="AT27" s="184" t="str">
        <f t="shared" si="0"/>
        <v xml:space="preserve"> </v>
      </c>
      <c r="AU27" s="178" t="str">
        <f t="shared" si="1"/>
        <v xml:space="preserve"> </v>
      </c>
    </row>
    <row r="28" spans="1:47" ht="12" customHeight="1" x14ac:dyDescent="0.25">
      <c r="A28" s="36" t="str">
        <f>'S. Listesi'!E26</f>
        <v xml:space="preserve"> </v>
      </c>
      <c r="B28" s="37" t="str">
        <f>IF('S. Listesi'!F26=0," ",'S. Listesi'!F26)</f>
        <v xml:space="preserve"> </v>
      </c>
      <c r="C28" s="331" t="str">
        <f>IF('S. Listesi'!G26=0," ",'S. Listesi'!G26)</f>
        <v xml:space="preserve"> </v>
      </c>
      <c r="D28" s="331"/>
      <c r="E28" s="331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67"/>
      <c r="AT28" s="184" t="str">
        <f t="shared" si="0"/>
        <v xml:space="preserve"> </v>
      </c>
      <c r="AU28" s="178" t="str">
        <f t="shared" si="1"/>
        <v xml:space="preserve"> </v>
      </c>
    </row>
    <row r="29" spans="1:47" ht="12" customHeight="1" x14ac:dyDescent="0.25">
      <c r="A29" s="36" t="str">
        <f>'S. Listesi'!E27</f>
        <v xml:space="preserve"> </v>
      </c>
      <c r="B29" s="37" t="str">
        <f>IF('S. Listesi'!F27=0," ",'S. Listesi'!F27)</f>
        <v xml:space="preserve"> </v>
      </c>
      <c r="C29" s="328" t="str">
        <f>IF('S. Listesi'!G27=0," ",'S. Listesi'!G27)</f>
        <v xml:space="preserve"> </v>
      </c>
      <c r="D29" s="329"/>
      <c r="E29" s="330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68"/>
      <c r="AT29" s="184" t="str">
        <f t="shared" si="0"/>
        <v xml:space="preserve"> </v>
      </c>
      <c r="AU29" s="178" t="str">
        <f t="shared" si="1"/>
        <v xml:space="preserve"> </v>
      </c>
    </row>
    <row r="30" spans="1:47" ht="12" customHeight="1" x14ac:dyDescent="0.25">
      <c r="A30" s="36" t="str">
        <f>'S. Listesi'!E28</f>
        <v xml:space="preserve"> </v>
      </c>
      <c r="B30" s="37" t="str">
        <f>IF('S. Listesi'!F28=0," ",'S. Listesi'!F28)</f>
        <v xml:space="preserve"> </v>
      </c>
      <c r="C30" s="328" t="str">
        <f>IF('S. Listesi'!G28=0," ",'S. Listesi'!G28)</f>
        <v xml:space="preserve"> </v>
      </c>
      <c r="D30" s="329"/>
      <c r="E30" s="330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67"/>
      <c r="AT30" s="184" t="str">
        <f t="shared" si="0"/>
        <v xml:space="preserve"> </v>
      </c>
      <c r="AU30" s="178" t="str">
        <f t="shared" si="1"/>
        <v xml:space="preserve"> </v>
      </c>
    </row>
    <row r="31" spans="1:47" ht="12" customHeight="1" x14ac:dyDescent="0.25">
      <c r="A31" s="36" t="str">
        <f>'S. Listesi'!E29</f>
        <v xml:space="preserve"> </v>
      </c>
      <c r="B31" s="37" t="str">
        <f>IF('S. Listesi'!F29=0," ",'S. Listesi'!F29)</f>
        <v xml:space="preserve"> </v>
      </c>
      <c r="C31" s="328" t="str">
        <f>IF('S. Listesi'!G29=0," ",'S. Listesi'!G29)</f>
        <v xml:space="preserve"> </v>
      </c>
      <c r="D31" s="329"/>
      <c r="E31" s="330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68"/>
      <c r="AT31" s="184" t="str">
        <f t="shared" si="0"/>
        <v xml:space="preserve"> </v>
      </c>
      <c r="AU31" s="178" t="str">
        <f t="shared" si="1"/>
        <v xml:space="preserve"> </v>
      </c>
    </row>
    <row r="32" spans="1:47" ht="12" customHeight="1" x14ac:dyDescent="0.25">
      <c r="A32" s="36" t="str">
        <f>'S. Listesi'!E30</f>
        <v xml:space="preserve"> </v>
      </c>
      <c r="B32" s="37" t="str">
        <f>IF('S. Listesi'!F30=0," ",'S. Listesi'!F30)</f>
        <v xml:space="preserve"> </v>
      </c>
      <c r="C32" s="328" t="str">
        <f>IF('S. Listesi'!G30=0," ",'S. Listesi'!G30)</f>
        <v xml:space="preserve"> </v>
      </c>
      <c r="D32" s="329"/>
      <c r="E32" s="330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67"/>
      <c r="AT32" s="184" t="str">
        <f t="shared" si="0"/>
        <v xml:space="preserve"> </v>
      </c>
      <c r="AU32" s="178" t="str">
        <f t="shared" si="1"/>
        <v xml:space="preserve"> </v>
      </c>
    </row>
    <row r="33" spans="1:47" ht="12" customHeight="1" x14ac:dyDescent="0.25">
      <c r="A33" s="36" t="str">
        <f>'S. Listesi'!E31</f>
        <v xml:space="preserve"> </v>
      </c>
      <c r="B33" s="37" t="str">
        <f>IF('S. Listesi'!F31=0," ",'S. Listesi'!F31)</f>
        <v xml:space="preserve"> </v>
      </c>
      <c r="C33" s="328" t="str">
        <f>IF('S. Listesi'!G31=0," ",'S. Listesi'!G31)</f>
        <v xml:space="preserve"> </v>
      </c>
      <c r="D33" s="329"/>
      <c r="E33" s="330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68"/>
      <c r="AT33" s="184" t="str">
        <f t="shared" si="0"/>
        <v xml:space="preserve"> </v>
      </c>
      <c r="AU33" s="178" t="str">
        <f t="shared" si="1"/>
        <v xml:space="preserve"> </v>
      </c>
    </row>
    <row r="34" spans="1:47" ht="12" customHeight="1" x14ac:dyDescent="0.25">
      <c r="A34" s="36" t="str">
        <f>'S. Listesi'!E32</f>
        <v xml:space="preserve"> </v>
      </c>
      <c r="B34" s="37" t="str">
        <f>IF('S. Listesi'!F32=0," ",'S. Listesi'!F32)</f>
        <v xml:space="preserve"> </v>
      </c>
      <c r="C34" s="328" t="str">
        <f>IF('S. Listesi'!G32=0," ",'S. Listesi'!G32)</f>
        <v xml:space="preserve"> </v>
      </c>
      <c r="D34" s="329"/>
      <c r="E34" s="330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67"/>
      <c r="AT34" s="184" t="str">
        <f t="shared" si="0"/>
        <v xml:space="preserve"> </v>
      </c>
      <c r="AU34" s="178" t="str">
        <f t="shared" si="1"/>
        <v xml:space="preserve"> </v>
      </c>
    </row>
    <row r="35" spans="1:47" ht="12" customHeight="1" x14ac:dyDescent="0.25">
      <c r="A35" s="36" t="str">
        <f>'S. Listesi'!E33</f>
        <v xml:space="preserve"> </v>
      </c>
      <c r="B35" s="37" t="str">
        <f>IF('S. Listesi'!F33=0," ",'S. Listesi'!F33)</f>
        <v xml:space="preserve"> </v>
      </c>
      <c r="C35" s="328" t="str">
        <f>IF('S. Listesi'!G33=0," ",'S. Listesi'!G33)</f>
        <v xml:space="preserve"> </v>
      </c>
      <c r="D35" s="329"/>
      <c r="E35" s="330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68"/>
      <c r="AT35" s="184" t="str">
        <f t="shared" si="0"/>
        <v xml:space="preserve"> </v>
      </c>
      <c r="AU35" s="178" t="str">
        <f t="shared" si="1"/>
        <v xml:space="preserve"> </v>
      </c>
    </row>
    <row r="36" spans="1:47" ht="12" customHeight="1" x14ac:dyDescent="0.25">
      <c r="A36" s="36" t="str">
        <f>'S. Listesi'!E34</f>
        <v xml:space="preserve"> </v>
      </c>
      <c r="B36" s="37" t="str">
        <f>IF('S. Listesi'!F34=0," ",'S. Listesi'!F34)</f>
        <v xml:space="preserve"> </v>
      </c>
      <c r="C36" s="328" t="str">
        <f>IF('S. Listesi'!G34=0," ",'S. Listesi'!G34)</f>
        <v xml:space="preserve"> </v>
      </c>
      <c r="D36" s="329"/>
      <c r="E36" s="330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67"/>
      <c r="AT36" s="184" t="str">
        <f t="shared" si="0"/>
        <v xml:space="preserve"> </v>
      </c>
      <c r="AU36" s="178" t="str">
        <f t="shared" si="1"/>
        <v xml:space="preserve"> </v>
      </c>
    </row>
    <row r="37" spans="1:47" ht="12" customHeight="1" x14ac:dyDescent="0.25">
      <c r="A37" s="36" t="str">
        <f>'S. Listesi'!E35</f>
        <v xml:space="preserve"> </v>
      </c>
      <c r="B37" s="37" t="str">
        <f>IF('S. Listesi'!F35=0," ",'S. Listesi'!F35)</f>
        <v xml:space="preserve"> </v>
      </c>
      <c r="C37" s="328" t="str">
        <f>IF('S. Listesi'!G35=0," ",'S. Listesi'!G35)</f>
        <v xml:space="preserve"> </v>
      </c>
      <c r="D37" s="329"/>
      <c r="E37" s="330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68"/>
      <c r="AT37" s="184" t="str">
        <f t="shared" si="0"/>
        <v xml:space="preserve"> </v>
      </c>
      <c r="AU37" s="178" t="str">
        <f t="shared" si="1"/>
        <v xml:space="preserve"> </v>
      </c>
    </row>
    <row r="38" spans="1:47" ht="12" customHeight="1" x14ac:dyDescent="0.25">
      <c r="A38" s="36" t="str">
        <f>'S. Listesi'!E36</f>
        <v xml:space="preserve"> </v>
      </c>
      <c r="B38" s="37" t="str">
        <f>IF('S. Listesi'!F36=0," ",'S. Listesi'!F36)</f>
        <v xml:space="preserve"> </v>
      </c>
      <c r="C38" s="328" t="str">
        <f>IF('S. Listesi'!G36=0," ",'S. Listesi'!G36)</f>
        <v xml:space="preserve"> </v>
      </c>
      <c r="D38" s="329"/>
      <c r="E38" s="330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67"/>
      <c r="AT38" s="184" t="str">
        <f t="shared" si="0"/>
        <v xml:space="preserve"> </v>
      </c>
      <c r="AU38" s="178" t="str">
        <f t="shared" si="1"/>
        <v xml:space="preserve"> </v>
      </c>
    </row>
    <row r="39" spans="1:47" ht="12" customHeight="1" x14ac:dyDescent="0.25">
      <c r="A39" s="36" t="str">
        <f>'S. Listesi'!E37</f>
        <v xml:space="preserve"> </v>
      </c>
      <c r="B39" s="37" t="str">
        <f>IF('S. Listesi'!F37=0," ",'S. Listesi'!F37)</f>
        <v xml:space="preserve"> </v>
      </c>
      <c r="C39" s="328" t="str">
        <f>IF('S. Listesi'!G37=0," ",'S. Listesi'!G37)</f>
        <v xml:space="preserve"> </v>
      </c>
      <c r="D39" s="329"/>
      <c r="E39" s="330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68"/>
      <c r="AT39" s="184" t="str">
        <f t="shared" si="0"/>
        <v xml:space="preserve"> </v>
      </c>
      <c r="AU39" s="178" t="str">
        <f t="shared" si="1"/>
        <v xml:space="preserve"> </v>
      </c>
    </row>
    <row r="40" spans="1:47" ht="12" customHeight="1" x14ac:dyDescent="0.25">
      <c r="A40" s="36" t="str">
        <f>'S. Listesi'!E38</f>
        <v xml:space="preserve"> </v>
      </c>
      <c r="B40" s="37" t="str">
        <f>IF('S. Listesi'!F38=0," ",'S. Listesi'!F38)</f>
        <v xml:space="preserve"> </v>
      </c>
      <c r="C40" s="328" t="str">
        <f>IF('S. Listesi'!G38=0," ",'S. Listesi'!G38)</f>
        <v xml:space="preserve"> </v>
      </c>
      <c r="D40" s="329"/>
      <c r="E40" s="330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67"/>
      <c r="AT40" s="184" t="str">
        <f t="shared" si="0"/>
        <v xml:space="preserve"> </v>
      </c>
      <c r="AU40" s="178" t="str">
        <f t="shared" si="1"/>
        <v xml:space="preserve"> </v>
      </c>
    </row>
    <row r="41" spans="1:47" ht="12" customHeight="1" x14ac:dyDescent="0.25">
      <c r="A41" s="36" t="str">
        <f>'S. Listesi'!E39</f>
        <v xml:space="preserve"> </v>
      </c>
      <c r="B41" s="37" t="str">
        <f>IF('S. Listesi'!F39=0," ",'S. Listesi'!F39)</f>
        <v xml:space="preserve"> </v>
      </c>
      <c r="C41" s="328" t="str">
        <f>IF('S. Listesi'!G39=0," ",'S. Listesi'!G39)</f>
        <v xml:space="preserve"> </v>
      </c>
      <c r="D41" s="329"/>
      <c r="E41" s="330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68"/>
      <c r="AT41" s="184" t="str">
        <f t="shared" si="0"/>
        <v xml:space="preserve"> </v>
      </c>
      <c r="AU41" s="178" t="str">
        <f t="shared" si="1"/>
        <v xml:space="preserve"> </v>
      </c>
    </row>
    <row r="42" spans="1:47" ht="12" customHeight="1" x14ac:dyDescent="0.25">
      <c r="A42" s="36" t="str">
        <f>'S. Listesi'!E40</f>
        <v xml:space="preserve"> </v>
      </c>
      <c r="B42" s="37" t="str">
        <f>IF('S. Listesi'!F40=0," ",'S. Listesi'!F40)</f>
        <v xml:space="preserve"> </v>
      </c>
      <c r="C42" s="328" t="str">
        <f>IF('S. Listesi'!G40=0," ",'S. Listesi'!G40)</f>
        <v xml:space="preserve"> </v>
      </c>
      <c r="D42" s="329"/>
      <c r="E42" s="330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67"/>
      <c r="AT42" s="184" t="str">
        <f t="shared" si="0"/>
        <v xml:space="preserve"> </v>
      </c>
      <c r="AU42" s="178" t="str">
        <f t="shared" si="1"/>
        <v xml:space="preserve"> </v>
      </c>
    </row>
    <row r="43" spans="1:47" ht="12" customHeight="1" x14ac:dyDescent="0.25">
      <c r="A43" s="36" t="str">
        <f>'S. Listesi'!E41</f>
        <v xml:space="preserve"> </v>
      </c>
      <c r="B43" s="37" t="str">
        <f>IF('S. Listesi'!F41=0," ",'S. Listesi'!F41)</f>
        <v xml:space="preserve"> </v>
      </c>
      <c r="C43" s="328" t="str">
        <f>IF('S. Listesi'!G41=0," ",'S. Listesi'!G41)</f>
        <v xml:space="preserve"> </v>
      </c>
      <c r="D43" s="329"/>
      <c r="E43" s="330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68"/>
      <c r="AT43" s="184" t="str">
        <f t="shared" si="0"/>
        <v xml:space="preserve"> </v>
      </c>
      <c r="AU43" s="178" t="str">
        <f t="shared" si="1"/>
        <v xml:space="preserve"> </v>
      </c>
    </row>
    <row r="44" spans="1:47" ht="12" customHeight="1" x14ac:dyDescent="0.25">
      <c r="A44" s="36" t="str">
        <f>'S. Listesi'!E42</f>
        <v xml:space="preserve"> </v>
      </c>
      <c r="B44" s="37" t="str">
        <f>IF('S. Listesi'!F42=0," ",'S. Listesi'!F42)</f>
        <v xml:space="preserve"> </v>
      </c>
      <c r="C44" s="328" t="str">
        <f>IF('S. Listesi'!G42=0," ",'S. Listesi'!G42)</f>
        <v xml:space="preserve"> </v>
      </c>
      <c r="D44" s="329"/>
      <c r="E44" s="330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67"/>
      <c r="AT44" s="184" t="str">
        <f t="shared" si="0"/>
        <v xml:space="preserve"> </v>
      </c>
      <c r="AU44" s="178" t="str">
        <f t="shared" si="1"/>
        <v xml:space="preserve"> </v>
      </c>
    </row>
    <row r="45" spans="1:47" ht="13" x14ac:dyDescent="0.25">
      <c r="A45" s="36" t="str">
        <f>'S. Listesi'!E43</f>
        <v xml:space="preserve"> </v>
      </c>
      <c r="B45" s="37" t="str">
        <f>IF('S. Listesi'!F43=0," ",'S. Listesi'!F43)</f>
        <v xml:space="preserve"> </v>
      </c>
      <c r="C45" s="328" t="str">
        <f>IF('S. Listesi'!G43=0," ",'S. Listesi'!G43)</f>
        <v xml:space="preserve"> </v>
      </c>
      <c r="D45" s="329"/>
      <c r="E45" s="330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68"/>
      <c r="AT45" s="184" t="str">
        <f t="shared" si="0"/>
        <v xml:space="preserve"> </v>
      </c>
      <c r="AU45" s="178" t="str">
        <f t="shared" si="1"/>
        <v xml:space="preserve"> </v>
      </c>
    </row>
    <row r="46" spans="1:47" ht="39.75" customHeight="1" x14ac:dyDescent="0.25">
      <c r="A46" s="348" t="s">
        <v>20</v>
      </c>
      <c r="B46" s="349"/>
      <c r="C46" s="349"/>
      <c r="D46" s="349"/>
      <c r="E46" s="350"/>
      <c r="F46" s="18" t="str">
        <f>F5</f>
        <v xml:space="preserve"> </v>
      </c>
      <c r="G46" s="18" t="str">
        <f t="shared" ref="G46:AS46" si="2">G5</f>
        <v xml:space="preserve"> </v>
      </c>
      <c r="H46" s="18" t="str">
        <f t="shared" si="2"/>
        <v xml:space="preserve"> </v>
      </c>
      <c r="I46" s="18" t="str">
        <f t="shared" si="2"/>
        <v xml:space="preserve"> </v>
      </c>
      <c r="J46" s="18" t="str">
        <f t="shared" si="2"/>
        <v xml:space="preserve"> </v>
      </c>
      <c r="K46" s="18" t="str">
        <f t="shared" si="2"/>
        <v xml:space="preserve"> </v>
      </c>
      <c r="L46" s="18" t="str">
        <f t="shared" si="2"/>
        <v xml:space="preserve"> </v>
      </c>
      <c r="M46" s="18" t="str">
        <f t="shared" si="2"/>
        <v xml:space="preserve"> </v>
      </c>
      <c r="N46" s="18" t="str">
        <f t="shared" si="2"/>
        <v xml:space="preserve"> </v>
      </c>
      <c r="O46" s="18" t="str">
        <f t="shared" si="2"/>
        <v xml:space="preserve"> </v>
      </c>
      <c r="P46" s="18" t="str">
        <f t="shared" si="2"/>
        <v xml:space="preserve"> </v>
      </c>
      <c r="Q46" s="18" t="str">
        <f t="shared" si="2"/>
        <v xml:space="preserve"> </v>
      </c>
      <c r="R46" s="18" t="str">
        <f t="shared" si="2"/>
        <v xml:space="preserve"> </v>
      </c>
      <c r="S46" s="18" t="str">
        <f t="shared" si="2"/>
        <v xml:space="preserve"> </v>
      </c>
      <c r="T46" s="18" t="str">
        <f t="shared" si="2"/>
        <v xml:space="preserve"> </v>
      </c>
      <c r="U46" s="18" t="str">
        <f t="shared" si="2"/>
        <v xml:space="preserve"> </v>
      </c>
      <c r="V46" s="18" t="str">
        <f t="shared" si="2"/>
        <v xml:space="preserve"> </v>
      </c>
      <c r="W46" s="18" t="str">
        <f t="shared" si="2"/>
        <v xml:space="preserve"> </v>
      </c>
      <c r="X46" s="18" t="str">
        <f t="shared" si="2"/>
        <v xml:space="preserve"> </v>
      </c>
      <c r="Y46" s="18" t="str">
        <f t="shared" si="2"/>
        <v xml:space="preserve"> </v>
      </c>
      <c r="Z46" s="18" t="str">
        <f t="shared" si="2"/>
        <v xml:space="preserve"> </v>
      </c>
      <c r="AA46" s="18" t="str">
        <f t="shared" si="2"/>
        <v xml:space="preserve"> </v>
      </c>
      <c r="AB46" s="18" t="str">
        <f t="shared" si="2"/>
        <v xml:space="preserve"> </v>
      </c>
      <c r="AC46" s="18" t="str">
        <f t="shared" si="2"/>
        <v xml:space="preserve"> </v>
      </c>
      <c r="AD46" s="18" t="str">
        <f t="shared" si="2"/>
        <v xml:space="preserve"> </v>
      </c>
      <c r="AE46" s="18" t="str">
        <f t="shared" si="2"/>
        <v xml:space="preserve"> </v>
      </c>
      <c r="AF46" s="18" t="str">
        <f t="shared" si="2"/>
        <v xml:space="preserve"> </v>
      </c>
      <c r="AG46" s="18" t="str">
        <f t="shared" si="2"/>
        <v xml:space="preserve"> </v>
      </c>
      <c r="AH46" s="18" t="str">
        <f t="shared" si="2"/>
        <v xml:space="preserve"> </v>
      </c>
      <c r="AI46" s="18" t="str">
        <f t="shared" si="2"/>
        <v xml:space="preserve"> </v>
      </c>
      <c r="AJ46" s="18" t="str">
        <f t="shared" si="2"/>
        <v xml:space="preserve"> </v>
      </c>
      <c r="AK46" s="18" t="str">
        <f t="shared" si="2"/>
        <v xml:space="preserve"> </v>
      </c>
      <c r="AL46" s="18" t="str">
        <f t="shared" si="2"/>
        <v xml:space="preserve"> </v>
      </c>
      <c r="AM46" s="18" t="str">
        <f t="shared" si="2"/>
        <v xml:space="preserve"> </v>
      </c>
      <c r="AN46" s="18" t="str">
        <f t="shared" si="2"/>
        <v xml:space="preserve"> </v>
      </c>
      <c r="AO46" s="18" t="str">
        <f t="shared" si="2"/>
        <v xml:space="preserve"> </v>
      </c>
      <c r="AP46" s="18" t="str">
        <f t="shared" si="2"/>
        <v xml:space="preserve"> </v>
      </c>
      <c r="AQ46" s="18" t="str">
        <f t="shared" si="2"/>
        <v xml:space="preserve"> </v>
      </c>
      <c r="AR46" s="18" t="str">
        <f t="shared" si="2"/>
        <v xml:space="preserve"> </v>
      </c>
      <c r="AS46" s="169" t="str">
        <f t="shared" si="2"/>
        <v xml:space="preserve"> </v>
      </c>
      <c r="AT46" s="185"/>
      <c r="AU46" s="179"/>
    </row>
    <row r="47" spans="1:47" ht="19.5" customHeight="1" x14ac:dyDescent="0.25">
      <c r="A47" s="364" t="s">
        <v>30</v>
      </c>
      <c r="B47" s="364"/>
      <c r="C47" s="364"/>
      <c r="D47" s="364"/>
      <c r="E47" s="364"/>
      <c r="F47" s="5" t="str">
        <f t="shared" ref="F47:AS47" si="3">IF(COUNTBLANK(F6:F45)=ROWS(F6:F45)," ",SUM(F6:F45))</f>
        <v xml:space="preserve"> </v>
      </c>
      <c r="G47" s="5" t="str">
        <f t="shared" si="3"/>
        <v xml:space="preserve"> </v>
      </c>
      <c r="H47" s="5" t="str">
        <f t="shared" si="3"/>
        <v xml:space="preserve"> </v>
      </c>
      <c r="I47" s="5" t="str">
        <f t="shared" si="3"/>
        <v xml:space="preserve"> </v>
      </c>
      <c r="J47" s="5" t="str">
        <f t="shared" si="3"/>
        <v xml:space="preserve"> </v>
      </c>
      <c r="K47" s="5" t="str">
        <f t="shared" si="3"/>
        <v xml:space="preserve"> </v>
      </c>
      <c r="L47" s="5" t="str">
        <f t="shared" si="3"/>
        <v xml:space="preserve"> </v>
      </c>
      <c r="M47" s="5" t="str">
        <f t="shared" si="3"/>
        <v xml:space="preserve"> </v>
      </c>
      <c r="N47" s="5" t="str">
        <f t="shared" si="3"/>
        <v xml:space="preserve"> </v>
      </c>
      <c r="O47" s="5" t="str">
        <f t="shared" si="3"/>
        <v xml:space="preserve"> </v>
      </c>
      <c r="P47" s="5" t="str">
        <f t="shared" si="3"/>
        <v xml:space="preserve"> </v>
      </c>
      <c r="Q47" s="5" t="str">
        <f t="shared" si="3"/>
        <v xml:space="preserve"> </v>
      </c>
      <c r="R47" s="5" t="str">
        <f t="shared" si="3"/>
        <v xml:space="preserve"> </v>
      </c>
      <c r="S47" s="5" t="str">
        <f t="shared" si="3"/>
        <v xml:space="preserve"> </v>
      </c>
      <c r="T47" s="5" t="str">
        <f t="shared" si="3"/>
        <v xml:space="preserve"> </v>
      </c>
      <c r="U47" s="5" t="str">
        <f t="shared" si="3"/>
        <v xml:space="preserve"> </v>
      </c>
      <c r="V47" s="5" t="str">
        <f t="shared" si="3"/>
        <v xml:space="preserve"> </v>
      </c>
      <c r="W47" s="5" t="str">
        <f t="shared" si="3"/>
        <v xml:space="preserve"> </v>
      </c>
      <c r="X47" s="5" t="str">
        <f t="shared" si="3"/>
        <v xml:space="preserve"> </v>
      </c>
      <c r="Y47" s="5" t="str">
        <f t="shared" si="3"/>
        <v xml:space="preserve"> </v>
      </c>
      <c r="Z47" s="5" t="str">
        <f t="shared" si="3"/>
        <v xml:space="preserve"> </v>
      </c>
      <c r="AA47" s="5" t="str">
        <f t="shared" si="3"/>
        <v xml:space="preserve"> </v>
      </c>
      <c r="AB47" s="5" t="str">
        <f t="shared" si="3"/>
        <v xml:space="preserve"> </v>
      </c>
      <c r="AC47" s="5" t="str">
        <f t="shared" si="3"/>
        <v xml:space="preserve"> </v>
      </c>
      <c r="AD47" s="5" t="str">
        <f t="shared" si="3"/>
        <v xml:space="preserve"> </v>
      </c>
      <c r="AE47" s="5" t="str">
        <f t="shared" si="3"/>
        <v xml:space="preserve"> </v>
      </c>
      <c r="AF47" s="5" t="str">
        <f t="shared" si="3"/>
        <v xml:space="preserve"> </v>
      </c>
      <c r="AG47" s="5" t="str">
        <f t="shared" si="3"/>
        <v xml:space="preserve"> </v>
      </c>
      <c r="AH47" s="5" t="str">
        <f t="shared" si="3"/>
        <v xml:space="preserve"> </v>
      </c>
      <c r="AI47" s="5" t="str">
        <f t="shared" si="3"/>
        <v xml:space="preserve"> </v>
      </c>
      <c r="AJ47" s="5" t="str">
        <f t="shared" si="3"/>
        <v xml:space="preserve"> </v>
      </c>
      <c r="AK47" s="5" t="str">
        <f t="shared" si="3"/>
        <v xml:space="preserve"> </v>
      </c>
      <c r="AL47" s="5" t="str">
        <f t="shared" si="3"/>
        <v xml:space="preserve"> </v>
      </c>
      <c r="AM47" s="5" t="str">
        <f t="shared" si="3"/>
        <v xml:space="preserve"> </v>
      </c>
      <c r="AN47" s="5" t="str">
        <f t="shared" si="3"/>
        <v xml:space="preserve"> </v>
      </c>
      <c r="AO47" s="5" t="str">
        <f t="shared" si="3"/>
        <v xml:space="preserve"> </v>
      </c>
      <c r="AP47" s="5" t="str">
        <f t="shared" si="3"/>
        <v xml:space="preserve"> </v>
      </c>
      <c r="AQ47" s="5" t="str">
        <f t="shared" si="3"/>
        <v xml:space="preserve"> </v>
      </c>
      <c r="AR47" s="5" t="str">
        <f t="shared" si="3"/>
        <v xml:space="preserve"> </v>
      </c>
      <c r="AS47" s="170" t="str">
        <f t="shared" si="3"/>
        <v xml:space="preserve"> </v>
      </c>
      <c r="AT47" s="186"/>
      <c r="AU47" s="180"/>
    </row>
    <row r="48" spans="1:47" ht="25.5" customHeight="1" x14ac:dyDescent="0.25">
      <c r="A48" s="343" t="s">
        <v>47</v>
      </c>
      <c r="B48" s="343"/>
      <c r="C48" s="343"/>
      <c r="D48" s="343"/>
      <c r="E48" s="343"/>
      <c r="F48" s="50" t="str">
        <f t="shared" ref="F48:AS48" si="4">IF(COUNTBLANK(F6:F45)=ROWS(F6:F45)," ",AVERAGE(F6:F45))</f>
        <v xml:space="preserve"> </v>
      </c>
      <c r="G48" s="50" t="str">
        <f t="shared" si="4"/>
        <v xml:space="preserve"> </v>
      </c>
      <c r="H48" s="50" t="str">
        <f t="shared" si="4"/>
        <v xml:space="preserve"> </v>
      </c>
      <c r="I48" s="50" t="str">
        <f t="shared" si="4"/>
        <v xml:space="preserve"> </v>
      </c>
      <c r="J48" s="50" t="str">
        <f t="shared" si="4"/>
        <v xml:space="preserve"> </v>
      </c>
      <c r="K48" s="50" t="str">
        <f t="shared" si="4"/>
        <v xml:space="preserve"> </v>
      </c>
      <c r="L48" s="50" t="str">
        <f t="shared" si="4"/>
        <v xml:space="preserve"> </v>
      </c>
      <c r="M48" s="50" t="str">
        <f t="shared" si="4"/>
        <v xml:space="preserve"> </v>
      </c>
      <c r="N48" s="50" t="str">
        <f t="shared" si="4"/>
        <v xml:space="preserve"> </v>
      </c>
      <c r="O48" s="50" t="str">
        <f t="shared" si="4"/>
        <v xml:space="preserve"> </v>
      </c>
      <c r="P48" s="50" t="str">
        <f t="shared" si="4"/>
        <v xml:space="preserve"> </v>
      </c>
      <c r="Q48" s="50" t="str">
        <f t="shared" si="4"/>
        <v xml:space="preserve"> </v>
      </c>
      <c r="R48" s="50" t="str">
        <f t="shared" si="4"/>
        <v xml:space="preserve"> </v>
      </c>
      <c r="S48" s="50" t="str">
        <f t="shared" si="4"/>
        <v xml:space="preserve"> </v>
      </c>
      <c r="T48" s="50" t="str">
        <f t="shared" si="4"/>
        <v xml:space="preserve"> </v>
      </c>
      <c r="U48" s="50" t="str">
        <f t="shared" si="4"/>
        <v xml:space="preserve"> </v>
      </c>
      <c r="V48" s="50" t="str">
        <f t="shared" si="4"/>
        <v xml:space="preserve"> </v>
      </c>
      <c r="W48" s="50" t="str">
        <f t="shared" si="4"/>
        <v xml:space="preserve"> </v>
      </c>
      <c r="X48" s="50" t="str">
        <f t="shared" si="4"/>
        <v xml:space="preserve"> </v>
      </c>
      <c r="Y48" s="50" t="str">
        <f t="shared" si="4"/>
        <v xml:space="preserve"> </v>
      </c>
      <c r="Z48" s="50" t="str">
        <f t="shared" si="4"/>
        <v xml:space="preserve"> </v>
      </c>
      <c r="AA48" s="50" t="str">
        <f t="shared" si="4"/>
        <v xml:space="preserve"> </v>
      </c>
      <c r="AB48" s="50" t="str">
        <f t="shared" si="4"/>
        <v xml:space="preserve"> </v>
      </c>
      <c r="AC48" s="50" t="str">
        <f t="shared" si="4"/>
        <v xml:space="preserve"> </v>
      </c>
      <c r="AD48" s="50" t="str">
        <f t="shared" si="4"/>
        <v xml:space="preserve"> </v>
      </c>
      <c r="AE48" s="50" t="str">
        <f t="shared" si="4"/>
        <v xml:space="preserve"> </v>
      </c>
      <c r="AF48" s="50" t="str">
        <f t="shared" si="4"/>
        <v xml:space="preserve"> </v>
      </c>
      <c r="AG48" s="50" t="str">
        <f t="shared" si="4"/>
        <v xml:space="preserve"> </v>
      </c>
      <c r="AH48" s="50" t="str">
        <f t="shared" si="4"/>
        <v xml:space="preserve"> </v>
      </c>
      <c r="AI48" s="50" t="str">
        <f t="shared" si="4"/>
        <v xml:space="preserve"> </v>
      </c>
      <c r="AJ48" s="50" t="str">
        <f t="shared" si="4"/>
        <v xml:space="preserve"> </v>
      </c>
      <c r="AK48" s="50" t="str">
        <f t="shared" si="4"/>
        <v xml:space="preserve"> </v>
      </c>
      <c r="AL48" s="50" t="str">
        <f t="shared" si="4"/>
        <v xml:space="preserve"> </v>
      </c>
      <c r="AM48" s="50" t="str">
        <f t="shared" si="4"/>
        <v xml:space="preserve"> </v>
      </c>
      <c r="AN48" s="50" t="str">
        <f t="shared" si="4"/>
        <v xml:space="preserve"> </v>
      </c>
      <c r="AO48" s="50" t="str">
        <f t="shared" si="4"/>
        <v xml:space="preserve"> </v>
      </c>
      <c r="AP48" s="50" t="str">
        <f t="shared" si="4"/>
        <v xml:space="preserve"> </v>
      </c>
      <c r="AQ48" s="50" t="str">
        <f t="shared" si="4"/>
        <v xml:space="preserve"> </v>
      </c>
      <c r="AR48" s="50" t="str">
        <f t="shared" si="4"/>
        <v xml:space="preserve"> </v>
      </c>
      <c r="AS48" s="171" t="str">
        <f t="shared" si="4"/>
        <v xml:space="preserve"> </v>
      </c>
      <c r="AT48" s="187" t="str">
        <f>IF(COUNTIF(AT6:AT45," ")=ROWS(AT6:AT45)," ",AVERAGE(AT6:AT45))</f>
        <v xml:space="preserve"> </v>
      </c>
      <c r="AU48" s="181" t="str">
        <f>IF(COUNTIF(AU6:AU45," ")=ROWS(AU6:AU45)," ",AVERAGE(AU6:AU45))</f>
        <v xml:space="preserve"> </v>
      </c>
    </row>
    <row r="49" spans="1:47" ht="21" customHeight="1" x14ac:dyDescent="0.25">
      <c r="A49" s="343" t="s">
        <v>32</v>
      </c>
      <c r="B49" s="343"/>
      <c r="C49" s="343"/>
      <c r="D49" s="343"/>
      <c r="E49" s="343"/>
      <c r="F49" s="51" t="str">
        <f t="shared" ref="F49:AS49" si="5">IF(COUNTBLANK(F6:F45)=ROWS(F6:F45)," ",IF(COUNTIF(F6:F45,F4)=0,"YOK",COUNTIF(F6:F45,F4)))</f>
        <v xml:space="preserve"> </v>
      </c>
      <c r="G49" s="51" t="str">
        <f t="shared" si="5"/>
        <v xml:space="preserve"> </v>
      </c>
      <c r="H49" s="51" t="str">
        <f t="shared" si="5"/>
        <v xml:space="preserve"> </v>
      </c>
      <c r="I49" s="51" t="str">
        <f t="shared" si="5"/>
        <v xml:space="preserve"> </v>
      </c>
      <c r="J49" s="51" t="str">
        <f t="shared" si="5"/>
        <v xml:space="preserve"> </v>
      </c>
      <c r="K49" s="51" t="str">
        <f t="shared" si="5"/>
        <v xml:space="preserve"> </v>
      </c>
      <c r="L49" s="51" t="str">
        <f t="shared" si="5"/>
        <v xml:space="preserve"> </v>
      </c>
      <c r="M49" s="51" t="str">
        <f t="shared" si="5"/>
        <v xml:space="preserve"> </v>
      </c>
      <c r="N49" s="51" t="str">
        <f t="shared" si="5"/>
        <v xml:space="preserve"> </v>
      </c>
      <c r="O49" s="51" t="str">
        <f t="shared" si="5"/>
        <v xml:space="preserve"> </v>
      </c>
      <c r="P49" s="51" t="str">
        <f t="shared" si="5"/>
        <v xml:space="preserve"> </v>
      </c>
      <c r="Q49" s="51" t="str">
        <f t="shared" si="5"/>
        <v xml:space="preserve"> </v>
      </c>
      <c r="R49" s="51" t="str">
        <f t="shared" si="5"/>
        <v xml:space="preserve"> </v>
      </c>
      <c r="S49" s="51" t="str">
        <f t="shared" si="5"/>
        <v xml:space="preserve"> </v>
      </c>
      <c r="T49" s="51" t="str">
        <f t="shared" si="5"/>
        <v xml:space="preserve"> </v>
      </c>
      <c r="U49" s="51" t="str">
        <f t="shared" si="5"/>
        <v xml:space="preserve"> </v>
      </c>
      <c r="V49" s="51" t="str">
        <f t="shared" si="5"/>
        <v xml:space="preserve"> </v>
      </c>
      <c r="W49" s="51" t="str">
        <f t="shared" si="5"/>
        <v xml:space="preserve"> </v>
      </c>
      <c r="X49" s="51" t="str">
        <f t="shared" si="5"/>
        <v xml:space="preserve"> </v>
      </c>
      <c r="Y49" s="51" t="str">
        <f t="shared" si="5"/>
        <v xml:space="preserve"> </v>
      </c>
      <c r="Z49" s="51" t="str">
        <f t="shared" si="5"/>
        <v xml:space="preserve"> </v>
      </c>
      <c r="AA49" s="51" t="str">
        <f t="shared" si="5"/>
        <v xml:space="preserve"> </v>
      </c>
      <c r="AB49" s="51" t="str">
        <f t="shared" si="5"/>
        <v xml:space="preserve"> </v>
      </c>
      <c r="AC49" s="51" t="str">
        <f t="shared" si="5"/>
        <v xml:space="preserve"> </v>
      </c>
      <c r="AD49" s="51" t="str">
        <f t="shared" si="5"/>
        <v xml:space="preserve"> </v>
      </c>
      <c r="AE49" s="51" t="str">
        <f t="shared" si="5"/>
        <v xml:space="preserve"> </v>
      </c>
      <c r="AF49" s="51" t="str">
        <f t="shared" si="5"/>
        <v xml:space="preserve"> </v>
      </c>
      <c r="AG49" s="51" t="str">
        <f t="shared" si="5"/>
        <v xml:space="preserve"> </v>
      </c>
      <c r="AH49" s="51" t="str">
        <f t="shared" si="5"/>
        <v xml:space="preserve"> </v>
      </c>
      <c r="AI49" s="51" t="str">
        <f t="shared" si="5"/>
        <v xml:space="preserve"> </v>
      </c>
      <c r="AJ49" s="51" t="str">
        <f t="shared" si="5"/>
        <v xml:space="preserve"> </v>
      </c>
      <c r="AK49" s="51" t="str">
        <f t="shared" si="5"/>
        <v xml:space="preserve"> </v>
      </c>
      <c r="AL49" s="51" t="str">
        <f t="shared" si="5"/>
        <v xml:space="preserve"> </v>
      </c>
      <c r="AM49" s="51" t="str">
        <f t="shared" si="5"/>
        <v xml:space="preserve"> </v>
      </c>
      <c r="AN49" s="51" t="str">
        <f t="shared" si="5"/>
        <v xml:space="preserve"> </v>
      </c>
      <c r="AO49" s="51" t="str">
        <f t="shared" si="5"/>
        <v xml:space="preserve"> </v>
      </c>
      <c r="AP49" s="51" t="str">
        <f t="shared" si="5"/>
        <v xml:space="preserve"> </v>
      </c>
      <c r="AQ49" s="51" t="str">
        <f t="shared" si="5"/>
        <v xml:space="preserve"> </v>
      </c>
      <c r="AR49" s="51" t="str">
        <f t="shared" si="5"/>
        <v xml:space="preserve"> </v>
      </c>
      <c r="AS49" s="172" t="str">
        <f t="shared" si="5"/>
        <v xml:space="preserve"> </v>
      </c>
      <c r="AT49" s="187"/>
      <c r="AU49" s="182"/>
    </row>
    <row r="50" spans="1:47" ht="29.25" customHeight="1" x14ac:dyDescent="0.25">
      <c r="A50" s="343" t="s">
        <v>34</v>
      </c>
      <c r="B50" s="343"/>
      <c r="C50" s="343"/>
      <c r="D50" s="343"/>
      <c r="E50" s="343"/>
      <c r="F50" s="52" t="str">
        <f t="shared" ref="F50:AS50" si="6">IF(COUNTBLANK(F6:F45)=ROWS(F6:F45)," ",IF(F49="YOK",0,100*F49/COUNTA(F6:F45)))</f>
        <v xml:space="preserve"> </v>
      </c>
      <c r="G50" s="52" t="str">
        <f t="shared" si="6"/>
        <v xml:space="preserve"> </v>
      </c>
      <c r="H50" s="52" t="str">
        <f t="shared" si="6"/>
        <v xml:space="preserve"> </v>
      </c>
      <c r="I50" s="52" t="str">
        <f t="shared" si="6"/>
        <v xml:space="preserve"> </v>
      </c>
      <c r="J50" s="52" t="str">
        <f t="shared" si="6"/>
        <v xml:space="preserve"> </v>
      </c>
      <c r="K50" s="52" t="str">
        <f t="shared" si="6"/>
        <v xml:space="preserve"> </v>
      </c>
      <c r="L50" s="52" t="str">
        <f t="shared" si="6"/>
        <v xml:space="preserve"> </v>
      </c>
      <c r="M50" s="52" t="str">
        <f t="shared" si="6"/>
        <v xml:space="preserve"> </v>
      </c>
      <c r="N50" s="52" t="str">
        <f t="shared" si="6"/>
        <v xml:space="preserve"> </v>
      </c>
      <c r="O50" s="52" t="str">
        <f t="shared" si="6"/>
        <v xml:space="preserve"> </v>
      </c>
      <c r="P50" s="52" t="str">
        <f t="shared" si="6"/>
        <v xml:space="preserve"> </v>
      </c>
      <c r="Q50" s="52" t="str">
        <f t="shared" si="6"/>
        <v xml:space="preserve"> </v>
      </c>
      <c r="R50" s="52" t="str">
        <f t="shared" si="6"/>
        <v xml:space="preserve"> </v>
      </c>
      <c r="S50" s="52" t="str">
        <f t="shared" si="6"/>
        <v xml:space="preserve"> </v>
      </c>
      <c r="T50" s="52" t="str">
        <f t="shared" si="6"/>
        <v xml:space="preserve"> </v>
      </c>
      <c r="U50" s="52" t="str">
        <f t="shared" si="6"/>
        <v xml:space="preserve"> </v>
      </c>
      <c r="V50" s="52" t="str">
        <f t="shared" si="6"/>
        <v xml:space="preserve"> </v>
      </c>
      <c r="W50" s="52" t="str">
        <f t="shared" si="6"/>
        <v xml:space="preserve"> </v>
      </c>
      <c r="X50" s="52" t="str">
        <f t="shared" si="6"/>
        <v xml:space="preserve"> </v>
      </c>
      <c r="Y50" s="52" t="str">
        <f t="shared" si="6"/>
        <v xml:space="preserve"> </v>
      </c>
      <c r="Z50" s="52" t="str">
        <f t="shared" si="6"/>
        <v xml:space="preserve"> </v>
      </c>
      <c r="AA50" s="52" t="str">
        <f t="shared" si="6"/>
        <v xml:space="preserve"> </v>
      </c>
      <c r="AB50" s="52" t="str">
        <f t="shared" si="6"/>
        <v xml:space="preserve"> </v>
      </c>
      <c r="AC50" s="52" t="str">
        <f t="shared" si="6"/>
        <v xml:space="preserve"> </v>
      </c>
      <c r="AD50" s="52" t="str">
        <f t="shared" si="6"/>
        <v xml:space="preserve"> </v>
      </c>
      <c r="AE50" s="52" t="str">
        <f t="shared" si="6"/>
        <v xml:space="preserve"> </v>
      </c>
      <c r="AF50" s="52" t="str">
        <f t="shared" si="6"/>
        <v xml:space="preserve"> </v>
      </c>
      <c r="AG50" s="52" t="str">
        <f t="shared" si="6"/>
        <v xml:space="preserve"> </v>
      </c>
      <c r="AH50" s="52" t="str">
        <f t="shared" si="6"/>
        <v xml:space="preserve"> </v>
      </c>
      <c r="AI50" s="52" t="str">
        <f t="shared" si="6"/>
        <v xml:space="preserve"> </v>
      </c>
      <c r="AJ50" s="52" t="str">
        <f t="shared" si="6"/>
        <v xml:space="preserve"> </v>
      </c>
      <c r="AK50" s="52" t="str">
        <f t="shared" si="6"/>
        <v xml:space="preserve"> </v>
      </c>
      <c r="AL50" s="52" t="str">
        <f t="shared" si="6"/>
        <v xml:space="preserve"> </v>
      </c>
      <c r="AM50" s="52" t="str">
        <f t="shared" si="6"/>
        <v xml:space="preserve"> </v>
      </c>
      <c r="AN50" s="52" t="str">
        <f t="shared" si="6"/>
        <v xml:space="preserve"> </v>
      </c>
      <c r="AO50" s="52" t="str">
        <f t="shared" si="6"/>
        <v xml:space="preserve"> </v>
      </c>
      <c r="AP50" s="52" t="str">
        <f t="shared" si="6"/>
        <v xml:space="preserve"> </v>
      </c>
      <c r="AQ50" s="52" t="str">
        <f t="shared" si="6"/>
        <v xml:space="preserve"> </v>
      </c>
      <c r="AR50" s="52" t="str">
        <f t="shared" si="6"/>
        <v xml:space="preserve"> </v>
      </c>
      <c r="AS50" s="173" t="str">
        <f t="shared" si="6"/>
        <v xml:space="preserve"> </v>
      </c>
      <c r="AT50" s="408"/>
      <c r="AU50" s="409"/>
    </row>
    <row r="51" spans="1:47" ht="10.5" customHeight="1" x14ac:dyDescent="0.25">
      <c r="A51" s="343"/>
      <c r="B51" s="343"/>
      <c r="C51" s="343"/>
      <c r="D51" s="343"/>
      <c r="E51" s="343"/>
      <c r="F51" s="53" t="str">
        <f>IF(F50&lt;&gt;" ","%"," ")</f>
        <v xml:space="preserve"> </v>
      </c>
      <c r="G51" s="53" t="str">
        <f t="shared" ref="G51:AS51" si="7">IF(G50&lt;&gt;" ","%"," ")</f>
        <v xml:space="preserve"> </v>
      </c>
      <c r="H51" s="53" t="str">
        <f t="shared" si="7"/>
        <v xml:space="preserve"> </v>
      </c>
      <c r="I51" s="53" t="str">
        <f t="shared" si="7"/>
        <v xml:space="preserve"> </v>
      </c>
      <c r="J51" s="53" t="str">
        <f t="shared" si="7"/>
        <v xml:space="preserve"> </v>
      </c>
      <c r="K51" s="53" t="str">
        <f t="shared" si="7"/>
        <v xml:space="preserve"> </v>
      </c>
      <c r="L51" s="53" t="str">
        <f t="shared" si="7"/>
        <v xml:space="preserve"> </v>
      </c>
      <c r="M51" s="53" t="str">
        <f t="shared" si="7"/>
        <v xml:space="preserve"> </v>
      </c>
      <c r="N51" s="53" t="str">
        <f t="shared" si="7"/>
        <v xml:space="preserve"> </v>
      </c>
      <c r="O51" s="53" t="str">
        <f t="shared" si="7"/>
        <v xml:space="preserve"> </v>
      </c>
      <c r="P51" s="53" t="str">
        <f t="shared" si="7"/>
        <v xml:space="preserve"> </v>
      </c>
      <c r="Q51" s="53" t="str">
        <f t="shared" si="7"/>
        <v xml:space="preserve"> </v>
      </c>
      <c r="R51" s="53" t="str">
        <f t="shared" si="7"/>
        <v xml:space="preserve"> </v>
      </c>
      <c r="S51" s="53" t="str">
        <f t="shared" si="7"/>
        <v xml:space="preserve"> </v>
      </c>
      <c r="T51" s="53" t="str">
        <f t="shared" si="7"/>
        <v xml:space="preserve"> </v>
      </c>
      <c r="U51" s="53" t="str">
        <f t="shared" si="7"/>
        <v xml:space="preserve"> </v>
      </c>
      <c r="V51" s="53" t="str">
        <f t="shared" si="7"/>
        <v xml:space="preserve"> </v>
      </c>
      <c r="W51" s="53" t="str">
        <f t="shared" si="7"/>
        <v xml:space="preserve"> </v>
      </c>
      <c r="X51" s="53" t="str">
        <f t="shared" si="7"/>
        <v xml:space="preserve"> </v>
      </c>
      <c r="Y51" s="53" t="str">
        <f t="shared" si="7"/>
        <v xml:space="preserve"> </v>
      </c>
      <c r="Z51" s="53" t="str">
        <f t="shared" si="7"/>
        <v xml:space="preserve"> </v>
      </c>
      <c r="AA51" s="53" t="str">
        <f t="shared" si="7"/>
        <v xml:space="preserve"> </v>
      </c>
      <c r="AB51" s="53" t="str">
        <f t="shared" si="7"/>
        <v xml:space="preserve"> </v>
      </c>
      <c r="AC51" s="53" t="str">
        <f t="shared" si="7"/>
        <v xml:space="preserve"> </v>
      </c>
      <c r="AD51" s="53" t="str">
        <f t="shared" si="7"/>
        <v xml:space="preserve"> </v>
      </c>
      <c r="AE51" s="53" t="str">
        <f t="shared" si="7"/>
        <v xml:space="preserve"> </v>
      </c>
      <c r="AF51" s="53" t="str">
        <f t="shared" si="7"/>
        <v xml:space="preserve"> </v>
      </c>
      <c r="AG51" s="53" t="str">
        <f t="shared" si="7"/>
        <v xml:space="preserve"> </v>
      </c>
      <c r="AH51" s="53" t="str">
        <f t="shared" si="7"/>
        <v xml:space="preserve"> </v>
      </c>
      <c r="AI51" s="53" t="str">
        <f t="shared" si="7"/>
        <v xml:space="preserve"> </v>
      </c>
      <c r="AJ51" s="53" t="str">
        <f t="shared" si="7"/>
        <v xml:space="preserve"> </v>
      </c>
      <c r="AK51" s="53" t="str">
        <f t="shared" si="7"/>
        <v xml:space="preserve"> </v>
      </c>
      <c r="AL51" s="53" t="str">
        <f t="shared" si="7"/>
        <v xml:space="preserve"> </v>
      </c>
      <c r="AM51" s="53" t="str">
        <f t="shared" si="7"/>
        <v xml:space="preserve"> </v>
      </c>
      <c r="AN51" s="53" t="str">
        <f t="shared" si="7"/>
        <v xml:space="preserve"> </v>
      </c>
      <c r="AO51" s="53" t="str">
        <f t="shared" si="7"/>
        <v xml:space="preserve"> </v>
      </c>
      <c r="AP51" s="53" t="str">
        <f t="shared" si="7"/>
        <v xml:space="preserve"> </v>
      </c>
      <c r="AQ51" s="53" t="str">
        <f t="shared" si="7"/>
        <v xml:space="preserve"> </v>
      </c>
      <c r="AR51" s="53" t="str">
        <f t="shared" si="7"/>
        <v xml:space="preserve"> </v>
      </c>
      <c r="AS51" s="174" t="str">
        <f t="shared" si="7"/>
        <v xml:space="preserve"> </v>
      </c>
      <c r="AT51" s="408"/>
      <c r="AU51" s="409"/>
    </row>
    <row r="52" spans="1:47" ht="21.75" customHeight="1" x14ac:dyDescent="0.25">
      <c r="A52" s="343" t="s">
        <v>33</v>
      </c>
      <c r="B52" s="343"/>
      <c r="C52" s="343"/>
      <c r="D52" s="343"/>
      <c r="E52" s="343"/>
      <c r="F52" s="51" t="str">
        <f t="shared" ref="F52:AS52" si="8">IF(COUNTBLANK(F6:F45)=ROWS(F6:F45)," ",IF(COUNTIF(F6:F45,0)=0,"YOK",COUNTIF(F6:F45,0)))</f>
        <v xml:space="preserve"> </v>
      </c>
      <c r="G52" s="51" t="str">
        <f t="shared" si="8"/>
        <v xml:space="preserve"> </v>
      </c>
      <c r="H52" s="51" t="str">
        <f t="shared" si="8"/>
        <v xml:space="preserve"> </v>
      </c>
      <c r="I52" s="51" t="str">
        <f t="shared" si="8"/>
        <v xml:space="preserve"> </v>
      </c>
      <c r="J52" s="51" t="str">
        <f t="shared" si="8"/>
        <v xml:space="preserve"> </v>
      </c>
      <c r="K52" s="51" t="str">
        <f t="shared" si="8"/>
        <v xml:space="preserve"> </v>
      </c>
      <c r="L52" s="51" t="str">
        <f t="shared" si="8"/>
        <v xml:space="preserve"> </v>
      </c>
      <c r="M52" s="51" t="str">
        <f t="shared" si="8"/>
        <v xml:space="preserve"> </v>
      </c>
      <c r="N52" s="51" t="str">
        <f t="shared" si="8"/>
        <v xml:space="preserve"> </v>
      </c>
      <c r="O52" s="51" t="str">
        <f t="shared" si="8"/>
        <v xml:space="preserve"> </v>
      </c>
      <c r="P52" s="51" t="str">
        <f t="shared" si="8"/>
        <v xml:space="preserve"> </v>
      </c>
      <c r="Q52" s="51" t="str">
        <f t="shared" si="8"/>
        <v xml:space="preserve"> </v>
      </c>
      <c r="R52" s="51" t="str">
        <f t="shared" si="8"/>
        <v xml:space="preserve"> </v>
      </c>
      <c r="S52" s="51" t="str">
        <f t="shared" si="8"/>
        <v xml:space="preserve"> </v>
      </c>
      <c r="T52" s="51" t="str">
        <f t="shared" si="8"/>
        <v xml:space="preserve"> </v>
      </c>
      <c r="U52" s="51" t="str">
        <f t="shared" si="8"/>
        <v xml:space="preserve"> </v>
      </c>
      <c r="V52" s="51" t="str">
        <f t="shared" si="8"/>
        <v xml:space="preserve"> </v>
      </c>
      <c r="W52" s="51" t="str">
        <f t="shared" si="8"/>
        <v xml:space="preserve"> </v>
      </c>
      <c r="X52" s="51" t="str">
        <f t="shared" si="8"/>
        <v xml:space="preserve"> </v>
      </c>
      <c r="Y52" s="51" t="str">
        <f t="shared" si="8"/>
        <v xml:space="preserve"> </v>
      </c>
      <c r="Z52" s="51" t="str">
        <f t="shared" si="8"/>
        <v xml:space="preserve"> </v>
      </c>
      <c r="AA52" s="51" t="str">
        <f t="shared" si="8"/>
        <v xml:space="preserve"> </v>
      </c>
      <c r="AB52" s="51" t="str">
        <f t="shared" si="8"/>
        <v xml:space="preserve"> </v>
      </c>
      <c r="AC52" s="51" t="str">
        <f t="shared" si="8"/>
        <v xml:space="preserve"> </v>
      </c>
      <c r="AD52" s="51" t="str">
        <f t="shared" si="8"/>
        <v xml:space="preserve"> </v>
      </c>
      <c r="AE52" s="51" t="str">
        <f t="shared" si="8"/>
        <v xml:space="preserve"> </v>
      </c>
      <c r="AF52" s="51" t="str">
        <f t="shared" si="8"/>
        <v xml:space="preserve"> </v>
      </c>
      <c r="AG52" s="51" t="str">
        <f t="shared" si="8"/>
        <v xml:space="preserve"> </v>
      </c>
      <c r="AH52" s="51" t="str">
        <f t="shared" si="8"/>
        <v xml:space="preserve"> </v>
      </c>
      <c r="AI52" s="51" t="str">
        <f t="shared" si="8"/>
        <v xml:space="preserve"> </v>
      </c>
      <c r="AJ52" s="51" t="str">
        <f t="shared" si="8"/>
        <v xml:space="preserve"> </v>
      </c>
      <c r="AK52" s="51" t="str">
        <f t="shared" si="8"/>
        <v xml:space="preserve"> </v>
      </c>
      <c r="AL52" s="51" t="str">
        <f t="shared" si="8"/>
        <v xml:space="preserve"> </v>
      </c>
      <c r="AM52" s="51" t="str">
        <f t="shared" si="8"/>
        <v xml:space="preserve"> </v>
      </c>
      <c r="AN52" s="51" t="str">
        <f t="shared" si="8"/>
        <v xml:space="preserve"> </v>
      </c>
      <c r="AO52" s="51" t="str">
        <f t="shared" si="8"/>
        <v xml:space="preserve"> </v>
      </c>
      <c r="AP52" s="51" t="str">
        <f t="shared" si="8"/>
        <v xml:space="preserve"> </v>
      </c>
      <c r="AQ52" s="51" t="str">
        <f t="shared" si="8"/>
        <v xml:space="preserve"> </v>
      </c>
      <c r="AR52" s="51" t="str">
        <f t="shared" si="8"/>
        <v xml:space="preserve"> </v>
      </c>
      <c r="AS52" s="172" t="str">
        <f t="shared" si="8"/>
        <v xml:space="preserve"> </v>
      </c>
      <c r="AT52" s="187"/>
      <c r="AU52" s="182"/>
    </row>
    <row r="53" spans="1:47" ht="30.75" customHeight="1" x14ac:dyDescent="0.25">
      <c r="A53" s="343" t="s">
        <v>35</v>
      </c>
      <c r="B53" s="343"/>
      <c r="C53" s="343"/>
      <c r="D53" s="343"/>
      <c r="E53" s="343"/>
      <c r="F53" s="52" t="str">
        <f t="shared" ref="F53:AS53" si="9">IF(COUNTBLANK(F6:F45)=ROWS(F6:F45)," ",IF(F52="YOK",0,100*F52/COUNTA(F6:F45)))</f>
        <v xml:space="preserve"> </v>
      </c>
      <c r="G53" s="52" t="str">
        <f t="shared" si="9"/>
        <v xml:space="preserve"> </v>
      </c>
      <c r="H53" s="52" t="str">
        <f t="shared" si="9"/>
        <v xml:space="preserve"> </v>
      </c>
      <c r="I53" s="52" t="str">
        <f t="shared" si="9"/>
        <v xml:space="preserve"> </v>
      </c>
      <c r="J53" s="52" t="str">
        <f t="shared" si="9"/>
        <v xml:space="preserve"> </v>
      </c>
      <c r="K53" s="52" t="str">
        <f t="shared" si="9"/>
        <v xml:space="preserve"> </v>
      </c>
      <c r="L53" s="52" t="str">
        <f t="shared" si="9"/>
        <v xml:space="preserve"> </v>
      </c>
      <c r="M53" s="52" t="str">
        <f t="shared" si="9"/>
        <v xml:space="preserve"> </v>
      </c>
      <c r="N53" s="52" t="str">
        <f t="shared" si="9"/>
        <v xml:space="preserve"> </v>
      </c>
      <c r="O53" s="52" t="str">
        <f t="shared" si="9"/>
        <v xml:space="preserve"> </v>
      </c>
      <c r="P53" s="52" t="str">
        <f t="shared" si="9"/>
        <v xml:space="preserve"> </v>
      </c>
      <c r="Q53" s="52" t="str">
        <f t="shared" si="9"/>
        <v xml:space="preserve"> </v>
      </c>
      <c r="R53" s="52" t="str">
        <f t="shared" si="9"/>
        <v xml:space="preserve"> </v>
      </c>
      <c r="S53" s="52" t="str">
        <f t="shared" si="9"/>
        <v xml:space="preserve"> </v>
      </c>
      <c r="T53" s="52" t="str">
        <f t="shared" si="9"/>
        <v xml:space="preserve"> </v>
      </c>
      <c r="U53" s="52" t="str">
        <f t="shared" si="9"/>
        <v xml:space="preserve"> </v>
      </c>
      <c r="V53" s="52" t="str">
        <f t="shared" si="9"/>
        <v xml:space="preserve"> </v>
      </c>
      <c r="W53" s="52" t="str">
        <f t="shared" si="9"/>
        <v xml:space="preserve"> </v>
      </c>
      <c r="X53" s="52" t="str">
        <f t="shared" si="9"/>
        <v xml:space="preserve"> </v>
      </c>
      <c r="Y53" s="52" t="str">
        <f t="shared" si="9"/>
        <v xml:space="preserve"> </v>
      </c>
      <c r="Z53" s="52" t="str">
        <f t="shared" si="9"/>
        <v xml:space="preserve"> </v>
      </c>
      <c r="AA53" s="52" t="str">
        <f t="shared" si="9"/>
        <v xml:space="preserve"> </v>
      </c>
      <c r="AB53" s="52" t="str">
        <f t="shared" si="9"/>
        <v xml:space="preserve"> </v>
      </c>
      <c r="AC53" s="52" t="str">
        <f t="shared" si="9"/>
        <v xml:space="preserve"> </v>
      </c>
      <c r="AD53" s="52" t="str">
        <f t="shared" si="9"/>
        <v xml:space="preserve"> </v>
      </c>
      <c r="AE53" s="52" t="str">
        <f t="shared" si="9"/>
        <v xml:space="preserve"> </v>
      </c>
      <c r="AF53" s="52" t="str">
        <f t="shared" si="9"/>
        <v xml:space="preserve"> </v>
      </c>
      <c r="AG53" s="52" t="str">
        <f t="shared" si="9"/>
        <v xml:space="preserve"> </v>
      </c>
      <c r="AH53" s="52" t="str">
        <f t="shared" si="9"/>
        <v xml:space="preserve"> </v>
      </c>
      <c r="AI53" s="52" t="str">
        <f t="shared" si="9"/>
        <v xml:space="preserve"> </v>
      </c>
      <c r="AJ53" s="52" t="str">
        <f t="shared" si="9"/>
        <v xml:space="preserve"> </v>
      </c>
      <c r="AK53" s="52" t="str">
        <f t="shared" si="9"/>
        <v xml:space="preserve"> </v>
      </c>
      <c r="AL53" s="52" t="str">
        <f t="shared" si="9"/>
        <v xml:space="preserve"> </v>
      </c>
      <c r="AM53" s="52" t="str">
        <f t="shared" si="9"/>
        <v xml:space="preserve"> </v>
      </c>
      <c r="AN53" s="52" t="str">
        <f t="shared" si="9"/>
        <v xml:space="preserve"> </v>
      </c>
      <c r="AO53" s="52" t="str">
        <f t="shared" si="9"/>
        <v xml:space="preserve"> </v>
      </c>
      <c r="AP53" s="52" t="str">
        <f t="shared" si="9"/>
        <v xml:space="preserve"> </v>
      </c>
      <c r="AQ53" s="52" t="str">
        <f t="shared" si="9"/>
        <v xml:space="preserve"> </v>
      </c>
      <c r="AR53" s="52" t="str">
        <f t="shared" si="9"/>
        <v xml:space="preserve"> </v>
      </c>
      <c r="AS53" s="173" t="str">
        <f t="shared" si="9"/>
        <v xml:space="preserve"> </v>
      </c>
      <c r="AT53" s="408"/>
      <c r="AU53" s="409"/>
    </row>
    <row r="54" spans="1:47" ht="10.5" customHeight="1" x14ac:dyDescent="0.25">
      <c r="A54" s="343"/>
      <c r="B54" s="343"/>
      <c r="C54" s="343"/>
      <c r="D54" s="343"/>
      <c r="E54" s="343"/>
      <c r="F54" s="54" t="str">
        <f>IF(F53&lt;&gt;" ","%"," ")</f>
        <v xml:space="preserve"> </v>
      </c>
      <c r="G54" s="54" t="str">
        <f t="shared" ref="G54:AS54" si="10">IF(G53&lt;&gt;" ","%"," ")</f>
        <v xml:space="preserve"> </v>
      </c>
      <c r="H54" s="54" t="str">
        <f t="shared" si="10"/>
        <v xml:space="preserve"> </v>
      </c>
      <c r="I54" s="54" t="str">
        <f t="shared" si="10"/>
        <v xml:space="preserve"> </v>
      </c>
      <c r="J54" s="54" t="str">
        <f t="shared" si="10"/>
        <v xml:space="preserve"> </v>
      </c>
      <c r="K54" s="54" t="str">
        <f t="shared" si="10"/>
        <v xml:space="preserve"> </v>
      </c>
      <c r="L54" s="54" t="str">
        <f t="shared" si="10"/>
        <v xml:space="preserve"> </v>
      </c>
      <c r="M54" s="54" t="str">
        <f t="shared" si="10"/>
        <v xml:space="preserve"> </v>
      </c>
      <c r="N54" s="54" t="str">
        <f t="shared" si="10"/>
        <v xml:space="preserve"> </v>
      </c>
      <c r="O54" s="54" t="str">
        <f t="shared" si="10"/>
        <v xml:space="preserve"> </v>
      </c>
      <c r="P54" s="54" t="str">
        <f t="shared" si="10"/>
        <v xml:space="preserve"> </v>
      </c>
      <c r="Q54" s="54" t="str">
        <f t="shared" si="10"/>
        <v xml:space="preserve"> </v>
      </c>
      <c r="R54" s="54" t="str">
        <f t="shared" si="10"/>
        <v xml:space="preserve"> </v>
      </c>
      <c r="S54" s="54" t="str">
        <f t="shared" si="10"/>
        <v xml:space="preserve"> </v>
      </c>
      <c r="T54" s="54" t="str">
        <f t="shared" si="10"/>
        <v xml:space="preserve"> </v>
      </c>
      <c r="U54" s="54" t="str">
        <f t="shared" si="10"/>
        <v xml:space="preserve"> </v>
      </c>
      <c r="V54" s="54" t="str">
        <f t="shared" si="10"/>
        <v xml:space="preserve"> </v>
      </c>
      <c r="W54" s="54" t="str">
        <f t="shared" si="10"/>
        <v xml:space="preserve"> </v>
      </c>
      <c r="X54" s="54" t="str">
        <f t="shared" si="10"/>
        <v xml:space="preserve"> </v>
      </c>
      <c r="Y54" s="54" t="str">
        <f t="shared" si="10"/>
        <v xml:space="preserve"> </v>
      </c>
      <c r="Z54" s="54" t="str">
        <f t="shared" si="10"/>
        <v xml:space="preserve"> </v>
      </c>
      <c r="AA54" s="54" t="str">
        <f t="shared" si="10"/>
        <v xml:space="preserve"> </v>
      </c>
      <c r="AB54" s="54" t="str">
        <f t="shared" si="10"/>
        <v xml:space="preserve"> </v>
      </c>
      <c r="AC54" s="54" t="str">
        <f t="shared" si="10"/>
        <v xml:space="preserve"> </v>
      </c>
      <c r="AD54" s="54" t="str">
        <f t="shared" si="10"/>
        <v xml:space="preserve"> </v>
      </c>
      <c r="AE54" s="54" t="str">
        <f t="shared" si="10"/>
        <v xml:space="preserve"> </v>
      </c>
      <c r="AF54" s="54" t="str">
        <f t="shared" si="10"/>
        <v xml:space="preserve"> </v>
      </c>
      <c r="AG54" s="54" t="str">
        <f t="shared" si="10"/>
        <v xml:space="preserve"> </v>
      </c>
      <c r="AH54" s="54" t="str">
        <f t="shared" si="10"/>
        <v xml:space="preserve"> </v>
      </c>
      <c r="AI54" s="54" t="str">
        <f t="shared" si="10"/>
        <v xml:space="preserve"> </v>
      </c>
      <c r="AJ54" s="54" t="str">
        <f t="shared" si="10"/>
        <v xml:space="preserve"> </v>
      </c>
      <c r="AK54" s="54" t="str">
        <f t="shared" si="10"/>
        <v xml:space="preserve"> </v>
      </c>
      <c r="AL54" s="54" t="str">
        <f t="shared" si="10"/>
        <v xml:space="preserve"> </v>
      </c>
      <c r="AM54" s="54" t="str">
        <f t="shared" si="10"/>
        <v xml:space="preserve"> </v>
      </c>
      <c r="AN54" s="54" t="str">
        <f t="shared" si="10"/>
        <v xml:space="preserve"> </v>
      </c>
      <c r="AO54" s="54" t="str">
        <f t="shared" si="10"/>
        <v xml:space="preserve"> </v>
      </c>
      <c r="AP54" s="54" t="str">
        <f t="shared" si="10"/>
        <v xml:space="preserve"> </v>
      </c>
      <c r="AQ54" s="54" t="str">
        <f t="shared" si="10"/>
        <v xml:space="preserve"> </v>
      </c>
      <c r="AR54" s="54" t="str">
        <f t="shared" si="10"/>
        <v xml:space="preserve"> </v>
      </c>
      <c r="AS54" s="175" t="str">
        <f t="shared" si="10"/>
        <v xml:space="preserve"> </v>
      </c>
      <c r="AT54" s="408"/>
      <c r="AU54" s="409"/>
    </row>
    <row r="55" spans="1:47" ht="30" customHeight="1" x14ac:dyDescent="0.25">
      <c r="A55" s="354" t="s">
        <v>29</v>
      </c>
      <c r="B55" s="355"/>
      <c r="C55" s="355"/>
      <c r="D55" s="355"/>
      <c r="E55" s="356"/>
      <c r="F55" s="55" t="str">
        <f>IF(F4=" "," ",IF(COUNTBLANK(F6:F45)=ROWS(F6:F45)," ",F48*100/F4))</f>
        <v xml:space="preserve"> </v>
      </c>
      <c r="G55" s="55" t="str">
        <f t="shared" ref="G55:AS55" si="11">IF(G4=" "," ",IF(COUNTBLANK(G6:G45)=ROWS(G6:G45)," ",G48*100/G4))</f>
        <v xml:space="preserve"> </v>
      </c>
      <c r="H55" s="55" t="str">
        <f t="shared" si="11"/>
        <v xml:space="preserve"> </v>
      </c>
      <c r="I55" s="55" t="str">
        <f t="shared" si="11"/>
        <v xml:space="preserve"> </v>
      </c>
      <c r="J55" s="55" t="str">
        <f t="shared" si="11"/>
        <v xml:space="preserve"> </v>
      </c>
      <c r="K55" s="55" t="str">
        <f t="shared" si="11"/>
        <v xml:space="preserve"> </v>
      </c>
      <c r="L55" s="55" t="str">
        <f t="shared" si="11"/>
        <v xml:space="preserve"> </v>
      </c>
      <c r="M55" s="55" t="str">
        <f t="shared" si="11"/>
        <v xml:space="preserve"> </v>
      </c>
      <c r="N55" s="55" t="str">
        <f t="shared" si="11"/>
        <v xml:space="preserve"> </v>
      </c>
      <c r="O55" s="55" t="str">
        <f t="shared" si="11"/>
        <v xml:space="preserve"> </v>
      </c>
      <c r="P55" s="55" t="str">
        <f t="shared" si="11"/>
        <v xml:space="preserve"> </v>
      </c>
      <c r="Q55" s="55" t="str">
        <f t="shared" si="11"/>
        <v xml:space="preserve"> </v>
      </c>
      <c r="R55" s="55" t="str">
        <f t="shared" si="11"/>
        <v xml:space="preserve"> </v>
      </c>
      <c r="S55" s="55" t="str">
        <f t="shared" si="11"/>
        <v xml:space="preserve"> </v>
      </c>
      <c r="T55" s="55" t="str">
        <f t="shared" si="11"/>
        <v xml:space="preserve"> </v>
      </c>
      <c r="U55" s="55" t="str">
        <f t="shared" si="11"/>
        <v xml:space="preserve"> </v>
      </c>
      <c r="V55" s="55" t="str">
        <f t="shared" si="11"/>
        <v xml:space="preserve"> </v>
      </c>
      <c r="W55" s="55" t="str">
        <f t="shared" si="11"/>
        <v xml:space="preserve"> </v>
      </c>
      <c r="X55" s="55" t="str">
        <f t="shared" si="11"/>
        <v xml:space="preserve"> </v>
      </c>
      <c r="Y55" s="55" t="str">
        <f t="shared" si="11"/>
        <v xml:space="preserve"> </v>
      </c>
      <c r="Z55" s="55" t="str">
        <f t="shared" si="11"/>
        <v xml:space="preserve"> </v>
      </c>
      <c r="AA55" s="55" t="str">
        <f t="shared" si="11"/>
        <v xml:space="preserve"> </v>
      </c>
      <c r="AB55" s="55" t="str">
        <f t="shared" si="11"/>
        <v xml:space="preserve"> </v>
      </c>
      <c r="AC55" s="55" t="str">
        <f t="shared" si="11"/>
        <v xml:space="preserve"> </v>
      </c>
      <c r="AD55" s="55" t="str">
        <f t="shared" si="11"/>
        <v xml:space="preserve"> </v>
      </c>
      <c r="AE55" s="55" t="str">
        <f t="shared" si="11"/>
        <v xml:space="preserve"> </v>
      </c>
      <c r="AF55" s="55" t="str">
        <f t="shared" si="11"/>
        <v xml:space="preserve"> </v>
      </c>
      <c r="AG55" s="55" t="str">
        <f t="shared" si="11"/>
        <v xml:space="preserve"> </v>
      </c>
      <c r="AH55" s="55" t="str">
        <f t="shared" si="11"/>
        <v xml:space="preserve"> </v>
      </c>
      <c r="AI55" s="55" t="str">
        <f t="shared" si="11"/>
        <v xml:space="preserve"> </v>
      </c>
      <c r="AJ55" s="55" t="str">
        <f t="shared" si="11"/>
        <v xml:space="preserve"> </v>
      </c>
      <c r="AK55" s="55" t="str">
        <f t="shared" si="11"/>
        <v xml:space="preserve"> </v>
      </c>
      <c r="AL55" s="55" t="str">
        <f t="shared" si="11"/>
        <v xml:space="preserve"> </v>
      </c>
      <c r="AM55" s="55" t="str">
        <f t="shared" si="11"/>
        <v xml:space="preserve"> </v>
      </c>
      <c r="AN55" s="55" t="str">
        <f t="shared" si="11"/>
        <v xml:space="preserve"> </v>
      </c>
      <c r="AO55" s="55" t="str">
        <f t="shared" si="11"/>
        <v xml:space="preserve"> </v>
      </c>
      <c r="AP55" s="55" t="str">
        <f t="shared" si="11"/>
        <v xml:space="preserve"> </v>
      </c>
      <c r="AQ55" s="55" t="str">
        <f t="shared" si="11"/>
        <v xml:space="preserve"> </v>
      </c>
      <c r="AR55" s="55" t="str">
        <f t="shared" si="11"/>
        <v xml:space="preserve"> </v>
      </c>
      <c r="AS55" s="176" t="str">
        <f t="shared" si="11"/>
        <v xml:space="preserve"> </v>
      </c>
      <c r="AT55" s="410"/>
      <c r="AU55" s="411"/>
    </row>
    <row r="56" spans="1:47" ht="9.75" customHeight="1" x14ac:dyDescent="0.25">
      <c r="A56" s="357"/>
      <c r="B56" s="358"/>
      <c r="C56" s="358"/>
      <c r="D56" s="358"/>
      <c r="E56" s="359"/>
      <c r="F56" s="56" t="str">
        <f>IF(F55&lt;&gt;" ","%"," ")</f>
        <v xml:space="preserve"> </v>
      </c>
      <c r="G56" s="56" t="str">
        <f t="shared" ref="G56:AS56" si="12">IF(G55&lt;&gt;" ","%"," ")</f>
        <v xml:space="preserve"> </v>
      </c>
      <c r="H56" s="56" t="str">
        <f t="shared" si="12"/>
        <v xml:space="preserve"> </v>
      </c>
      <c r="I56" s="56" t="str">
        <f t="shared" si="12"/>
        <v xml:space="preserve"> </v>
      </c>
      <c r="J56" s="56" t="str">
        <f t="shared" si="12"/>
        <v xml:space="preserve"> </v>
      </c>
      <c r="K56" s="56" t="str">
        <f t="shared" si="12"/>
        <v xml:space="preserve"> </v>
      </c>
      <c r="L56" s="56" t="str">
        <f t="shared" si="12"/>
        <v xml:space="preserve"> </v>
      </c>
      <c r="M56" s="56" t="str">
        <f t="shared" si="12"/>
        <v xml:space="preserve"> </v>
      </c>
      <c r="N56" s="56" t="str">
        <f t="shared" si="12"/>
        <v xml:space="preserve"> </v>
      </c>
      <c r="O56" s="56" t="str">
        <f t="shared" si="12"/>
        <v xml:space="preserve"> </v>
      </c>
      <c r="P56" s="56" t="str">
        <f t="shared" si="12"/>
        <v xml:space="preserve"> </v>
      </c>
      <c r="Q56" s="56" t="str">
        <f t="shared" si="12"/>
        <v xml:space="preserve"> </v>
      </c>
      <c r="R56" s="56" t="str">
        <f t="shared" si="12"/>
        <v xml:space="preserve"> </v>
      </c>
      <c r="S56" s="56" t="str">
        <f t="shared" si="12"/>
        <v xml:space="preserve"> </v>
      </c>
      <c r="T56" s="56" t="str">
        <f t="shared" si="12"/>
        <v xml:space="preserve"> </v>
      </c>
      <c r="U56" s="56" t="str">
        <f t="shared" si="12"/>
        <v xml:space="preserve"> </v>
      </c>
      <c r="V56" s="56" t="str">
        <f t="shared" si="12"/>
        <v xml:space="preserve"> </v>
      </c>
      <c r="W56" s="56" t="str">
        <f t="shared" si="12"/>
        <v xml:space="preserve"> </v>
      </c>
      <c r="X56" s="56" t="str">
        <f t="shared" si="12"/>
        <v xml:space="preserve"> </v>
      </c>
      <c r="Y56" s="56" t="str">
        <f t="shared" si="12"/>
        <v xml:space="preserve"> </v>
      </c>
      <c r="Z56" s="56" t="str">
        <f t="shared" si="12"/>
        <v xml:space="preserve"> </v>
      </c>
      <c r="AA56" s="56" t="str">
        <f t="shared" si="12"/>
        <v xml:space="preserve"> </v>
      </c>
      <c r="AB56" s="56" t="str">
        <f t="shared" si="12"/>
        <v xml:space="preserve"> </v>
      </c>
      <c r="AC56" s="56" t="str">
        <f t="shared" si="12"/>
        <v xml:space="preserve"> </v>
      </c>
      <c r="AD56" s="56" t="str">
        <f t="shared" si="12"/>
        <v xml:space="preserve"> </v>
      </c>
      <c r="AE56" s="56" t="str">
        <f t="shared" si="12"/>
        <v xml:space="preserve"> </v>
      </c>
      <c r="AF56" s="56" t="str">
        <f t="shared" si="12"/>
        <v xml:space="preserve"> </v>
      </c>
      <c r="AG56" s="56" t="str">
        <f t="shared" si="12"/>
        <v xml:space="preserve"> </v>
      </c>
      <c r="AH56" s="56" t="str">
        <f t="shared" si="12"/>
        <v xml:space="preserve"> </v>
      </c>
      <c r="AI56" s="56" t="str">
        <f t="shared" si="12"/>
        <v xml:space="preserve"> </v>
      </c>
      <c r="AJ56" s="56" t="str">
        <f t="shared" si="12"/>
        <v xml:space="preserve"> </v>
      </c>
      <c r="AK56" s="56" t="str">
        <f t="shared" si="12"/>
        <v xml:space="preserve"> </v>
      </c>
      <c r="AL56" s="56" t="str">
        <f t="shared" si="12"/>
        <v xml:space="preserve"> </v>
      </c>
      <c r="AM56" s="56" t="str">
        <f t="shared" si="12"/>
        <v xml:space="preserve"> </v>
      </c>
      <c r="AN56" s="56" t="str">
        <f t="shared" si="12"/>
        <v xml:space="preserve"> </v>
      </c>
      <c r="AO56" s="56" t="str">
        <f t="shared" si="12"/>
        <v xml:space="preserve"> </v>
      </c>
      <c r="AP56" s="56" t="str">
        <f t="shared" si="12"/>
        <v xml:space="preserve"> </v>
      </c>
      <c r="AQ56" s="56" t="str">
        <f t="shared" si="12"/>
        <v xml:space="preserve"> </v>
      </c>
      <c r="AR56" s="56" t="str">
        <f t="shared" si="12"/>
        <v xml:space="preserve"> </v>
      </c>
      <c r="AS56" s="177" t="str">
        <f t="shared" si="12"/>
        <v xml:space="preserve"> </v>
      </c>
      <c r="AT56" s="410"/>
      <c r="AU56" s="412"/>
    </row>
    <row r="57" spans="1:47" ht="9.75" customHeight="1" x14ac:dyDescent="0.25">
      <c r="A57" s="57"/>
      <c r="B57" s="57"/>
      <c r="C57" s="57"/>
      <c r="D57" s="57"/>
      <c r="E57" s="57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160"/>
      <c r="AU57" s="59"/>
    </row>
    <row r="58" spans="1:47" ht="9.75" customHeight="1" x14ac:dyDescent="0.25">
      <c r="A58" s="57"/>
      <c r="B58" s="57"/>
      <c r="C58" s="57"/>
      <c r="D58" s="57"/>
      <c r="E58" s="57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160"/>
      <c r="AU58" s="59"/>
    </row>
    <row r="59" spans="1:47" ht="9.75" customHeight="1" x14ac:dyDescent="0.25">
      <c r="A59" s="57"/>
      <c r="B59" s="57"/>
      <c r="C59" s="57"/>
      <c r="D59" s="57"/>
      <c r="E59" s="57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160"/>
      <c r="AU59" s="59"/>
    </row>
    <row r="60" spans="1:47" ht="9.75" customHeight="1" x14ac:dyDescent="0.25">
      <c r="A60" s="57"/>
      <c r="B60" s="57"/>
      <c r="C60" s="57"/>
      <c r="D60" s="57"/>
      <c r="E60" s="5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160"/>
      <c r="AU60" s="59"/>
    </row>
    <row r="61" spans="1:47" ht="9.75" customHeight="1" x14ac:dyDescent="0.25">
      <c r="A61" s="57"/>
      <c r="B61" s="57"/>
      <c r="C61" s="57"/>
      <c r="D61" s="57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160"/>
      <c r="AU61" s="59"/>
    </row>
    <row r="62" spans="1:47" ht="9.75" customHeight="1" x14ac:dyDescent="0.25">
      <c r="A62" s="57"/>
      <c r="B62" s="57"/>
      <c r="C62" s="57"/>
      <c r="D62" s="57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160"/>
      <c r="AU62" s="59"/>
    </row>
    <row r="63" spans="1:47" ht="9.75" customHeight="1" x14ac:dyDescent="0.25">
      <c r="A63" s="57"/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160"/>
      <c r="AU63" s="59"/>
    </row>
    <row r="64" spans="1:47" ht="9.75" customHeight="1" x14ac:dyDescent="0.25">
      <c r="A64" s="57"/>
      <c r="B64" s="57"/>
      <c r="C64" s="57"/>
      <c r="D64" s="5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160"/>
      <c r="AU64" s="59"/>
    </row>
    <row r="65" spans="1:47" ht="9.75" customHeight="1" x14ac:dyDescent="0.25">
      <c r="A65" s="57"/>
      <c r="B65" s="57"/>
      <c r="C65" s="57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160"/>
      <c r="AU65" s="59"/>
    </row>
    <row r="66" spans="1:47" ht="9.75" customHeight="1" x14ac:dyDescent="0.25">
      <c r="A66" s="57"/>
      <c r="B66" s="57"/>
      <c r="C66" s="57"/>
      <c r="D66" s="57"/>
      <c r="E66" s="57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160"/>
      <c r="AU66" s="59"/>
    </row>
    <row r="67" spans="1:47" ht="9.75" customHeight="1" x14ac:dyDescent="0.25">
      <c r="A67" s="57"/>
      <c r="B67" s="57"/>
      <c r="C67" s="57"/>
      <c r="D67" s="57"/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160"/>
      <c r="AU67" s="59"/>
    </row>
    <row r="68" spans="1:47" ht="9.75" customHeight="1" x14ac:dyDescent="0.25">
      <c r="A68" s="57"/>
      <c r="B68" s="57"/>
      <c r="C68" s="57"/>
      <c r="D68" s="57"/>
      <c r="E68" s="57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160"/>
      <c r="AU68" s="59"/>
    </row>
    <row r="69" spans="1:47" ht="9.75" customHeight="1" x14ac:dyDescent="0.25">
      <c r="A69" s="57"/>
      <c r="B69" s="57"/>
      <c r="C69" s="57"/>
      <c r="D69" s="57"/>
      <c r="E69" s="57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160"/>
      <c r="AU69" s="59"/>
    </row>
    <row r="70" spans="1:47" ht="9.75" customHeight="1" x14ac:dyDescent="0.25">
      <c r="A70" s="57"/>
      <c r="B70" s="57"/>
      <c r="C70" s="57"/>
      <c r="D70" s="57"/>
      <c r="E70" s="57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160"/>
      <c r="AU70" s="59"/>
    </row>
    <row r="71" spans="1:47" ht="9.75" customHeight="1" x14ac:dyDescent="0.25">
      <c r="A71" s="57"/>
      <c r="B71" s="57"/>
      <c r="C71" s="57"/>
      <c r="D71" s="57"/>
      <c r="E71" s="57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160"/>
      <c r="AU71" s="59"/>
    </row>
    <row r="72" spans="1:47" ht="9.75" customHeight="1" x14ac:dyDescent="0.25">
      <c r="A72" s="57"/>
      <c r="B72" s="57"/>
      <c r="C72" s="57"/>
      <c r="D72" s="57"/>
      <c r="E72" s="5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160"/>
      <c r="AU72" s="59"/>
    </row>
    <row r="73" spans="1:47" ht="9.75" customHeight="1" x14ac:dyDescent="0.25">
      <c r="A73" s="57"/>
      <c r="B73" s="57"/>
      <c r="C73" s="57"/>
      <c r="D73" s="57"/>
      <c r="E73" s="57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160"/>
      <c r="AU73" s="59"/>
    </row>
    <row r="74" spans="1:47" ht="9.75" customHeight="1" x14ac:dyDescent="0.25">
      <c r="A74" s="60"/>
      <c r="B74" s="60"/>
      <c r="C74" s="60"/>
      <c r="D74" s="60"/>
      <c r="E74" s="60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189"/>
      <c r="AU74" s="62"/>
    </row>
    <row r="75" spans="1:47" ht="6.75" customHeight="1" x14ac:dyDescent="0.25">
      <c r="A75" s="60"/>
      <c r="B75" s="60"/>
      <c r="C75" s="60"/>
      <c r="D75" s="60"/>
      <c r="E75" s="60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2"/>
      <c r="AU75" s="62"/>
    </row>
    <row r="76" spans="1:47" ht="12.75" customHeight="1" x14ac:dyDescent="0.25">
      <c r="A76" s="60"/>
      <c r="B76" s="60"/>
      <c r="C76" s="60"/>
      <c r="D76" s="60"/>
      <c r="E76" s="60"/>
      <c r="F76" s="61"/>
      <c r="G76" s="61"/>
      <c r="H76" s="61"/>
      <c r="I76" s="61"/>
      <c r="J76" s="61"/>
      <c r="K76" s="61"/>
      <c r="L76" s="336" t="s">
        <v>100</v>
      </c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 t="s">
        <v>64</v>
      </c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</row>
    <row r="77" spans="1:47" ht="12" customHeight="1" x14ac:dyDescent="0.25">
      <c r="A77" s="351" t="s">
        <v>70</v>
      </c>
      <c r="B77" s="352"/>
      <c r="C77" s="352"/>
      <c r="D77" s="352"/>
      <c r="E77" s="352"/>
      <c r="F77" s="352"/>
      <c r="G77" s="352"/>
      <c r="H77" s="352"/>
      <c r="I77" s="352"/>
      <c r="J77" s="352"/>
      <c r="K77" s="352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4"/>
      <c r="AU77" s="62"/>
    </row>
    <row r="78" spans="1:47" ht="14.15" customHeight="1" x14ac:dyDescent="0.25">
      <c r="A78" s="344" t="s">
        <v>37</v>
      </c>
      <c r="B78" s="344"/>
      <c r="C78" s="344"/>
      <c r="D78" s="65" t="s">
        <v>107</v>
      </c>
      <c r="E78" s="66" t="str">
        <f>IF(COUNTIF(AU6:AU45," ")=ROWS(AU6:AU45)," ",COUNTIF(AU6:AU45,5))</f>
        <v xml:space="preserve"> </v>
      </c>
      <c r="F78" s="342" t="str">
        <f t="shared" ref="F78:F84" si="13">IF(E78&lt;&gt;" ","KİŞİ"," ")</f>
        <v xml:space="preserve"> </v>
      </c>
      <c r="G78" s="342"/>
      <c r="H78" s="66" t="str">
        <f>IF(E78=" "," ","%")</f>
        <v xml:space="preserve"> </v>
      </c>
      <c r="I78" s="332" t="str">
        <f>IF(E78=" "," ",100*E78/E84)</f>
        <v xml:space="preserve"> </v>
      </c>
      <c r="J78" s="332"/>
      <c r="K78" s="332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4"/>
      <c r="AU78" s="62"/>
    </row>
    <row r="79" spans="1:47" ht="14.15" customHeight="1" x14ac:dyDescent="0.25">
      <c r="A79" s="344" t="s">
        <v>40</v>
      </c>
      <c r="B79" s="344"/>
      <c r="C79" s="344"/>
      <c r="D79" s="65" t="s">
        <v>108</v>
      </c>
      <c r="E79" s="66" t="str">
        <f>IF(COUNTIF(AU6:AU45," ")=ROWS(AU6:AU45)," ",COUNTIF(AU6:AU45,4))</f>
        <v xml:space="preserve"> </v>
      </c>
      <c r="F79" s="342" t="str">
        <f t="shared" si="13"/>
        <v xml:space="preserve"> </v>
      </c>
      <c r="G79" s="342"/>
      <c r="H79" s="66" t="str">
        <f>IF(E78=" "," ","%")</f>
        <v xml:space="preserve"> </v>
      </c>
      <c r="I79" s="332" t="str">
        <f>IF(E79=" "," ",100*E79/E84)</f>
        <v xml:space="preserve"> </v>
      </c>
      <c r="J79" s="332"/>
      <c r="K79" s="332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336"/>
      <c r="AG79" s="336"/>
      <c r="AH79" s="336"/>
      <c r="AI79" s="336"/>
      <c r="AJ79" s="336"/>
      <c r="AK79" s="336"/>
      <c r="AL79" s="336"/>
      <c r="AM79" s="336"/>
      <c r="AN79" s="336"/>
      <c r="AO79" s="63"/>
      <c r="AP79" s="63"/>
      <c r="AQ79" s="63"/>
      <c r="AR79" s="63"/>
      <c r="AS79" s="63"/>
      <c r="AT79" s="64"/>
      <c r="AU79" s="62"/>
    </row>
    <row r="80" spans="1:47" ht="14.15" customHeight="1" x14ac:dyDescent="0.25">
      <c r="A80" s="344" t="s">
        <v>97</v>
      </c>
      <c r="B80" s="344"/>
      <c r="C80" s="344"/>
      <c r="D80" s="65" t="s">
        <v>109</v>
      </c>
      <c r="E80" s="66" t="str">
        <f>IF(COUNTIF(AU6:AU45," ")=ROWS(AU6:AU45)," ",COUNTIF(AU6:AU45,3))</f>
        <v xml:space="preserve"> </v>
      </c>
      <c r="F80" s="342" t="str">
        <f t="shared" si="13"/>
        <v xml:space="preserve"> </v>
      </c>
      <c r="G80" s="342"/>
      <c r="H80" s="66" t="str">
        <f>IF(E78=" "," ","%")</f>
        <v xml:space="preserve"> </v>
      </c>
      <c r="I80" s="332" t="str">
        <f>IF(E80=" "," ",100*E80/E84)</f>
        <v xml:space="preserve"> </v>
      </c>
      <c r="J80" s="332"/>
      <c r="K80" s="33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2"/>
      <c r="AU80" s="62"/>
    </row>
    <row r="81" spans="1:47" ht="14.15" customHeight="1" x14ac:dyDescent="0.25">
      <c r="A81" s="344" t="s">
        <v>99</v>
      </c>
      <c r="B81" s="344"/>
      <c r="C81" s="344"/>
      <c r="D81" s="65" t="s">
        <v>110</v>
      </c>
      <c r="E81" s="66" t="str">
        <f>IF(COUNTIF(AU6:AU45," ")=ROWS(AU6:AU45)," ",COUNTIF(AU6:AU45,2))</f>
        <v xml:space="preserve"> </v>
      </c>
      <c r="F81" s="342" t="str">
        <f t="shared" si="13"/>
        <v xml:space="preserve"> </v>
      </c>
      <c r="G81" s="342"/>
      <c r="H81" s="66" t="str">
        <f>IF(E78=" "," ","%")</f>
        <v xml:space="preserve"> </v>
      </c>
      <c r="I81" s="332" t="str">
        <f>IF(E81=" "," ",100*E81/E84)</f>
        <v xml:space="preserve"> </v>
      </c>
      <c r="J81" s="332"/>
      <c r="K81" s="332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2"/>
      <c r="AU81" s="62"/>
    </row>
    <row r="82" spans="1:47" ht="14.15" customHeight="1" x14ac:dyDescent="0.25">
      <c r="A82" s="344" t="s">
        <v>98</v>
      </c>
      <c r="B82" s="344"/>
      <c r="C82" s="344"/>
      <c r="D82" s="65" t="s">
        <v>111</v>
      </c>
      <c r="E82" s="66" t="str">
        <f>IF(COUNTIF(AU6:AU45," ")=ROWS(AU6:AU45)," ",COUNTIF(AU6:AU45,1))</f>
        <v xml:space="preserve"> </v>
      </c>
      <c r="F82" s="342" t="str">
        <f t="shared" si="13"/>
        <v xml:space="preserve"> </v>
      </c>
      <c r="G82" s="342"/>
      <c r="H82" s="66" t="str">
        <f>IF(E78=" "," ","%")</f>
        <v xml:space="preserve"> </v>
      </c>
      <c r="I82" s="332" t="str">
        <f>IF(E82=" "," ",100*E82/E84)</f>
        <v xml:space="preserve"> </v>
      </c>
      <c r="J82" s="332"/>
      <c r="K82" s="332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2"/>
      <c r="AU82" s="62"/>
    </row>
    <row r="83" spans="1:47" ht="14.15" customHeight="1" x14ac:dyDescent="0.25">
      <c r="A83" s="341" t="s">
        <v>38</v>
      </c>
      <c r="B83" s="341"/>
      <c r="C83" s="341"/>
      <c r="D83" s="142" t="s">
        <v>41</v>
      </c>
      <c r="E83" s="143" t="str">
        <f>IF(COUNTIF(AU6:AU45," ")=ROWS(AU6:AU45)," ",COUNTIF(AU6:AU45,0))</f>
        <v xml:space="preserve"> </v>
      </c>
      <c r="F83" s="341" t="str">
        <f t="shared" si="13"/>
        <v xml:space="preserve"> </v>
      </c>
      <c r="G83" s="341"/>
      <c r="H83" s="143" t="str">
        <f>IF(E78=" "," ","%")</f>
        <v xml:space="preserve"> </v>
      </c>
      <c r="I83" s="340" t="str">
        <f>IF(E83=" "," ",100*E83/E84)</f>
        <v xml:space="preserve"> </v>
      </c>
      <c r="J83" s="340"/>
      <c r="K83" s="34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2"/>
      <c r="AU83" s="62"/>
    </row>
    <row r="84" spans="1:47" ht="14.15" customHeight="1" x14ac:dyDescent="0.25">
      <c r="A84" s="345" t="s">
        <v>39</v>
      </c>
      <c r="B84" s="345"/>
      <c r="C84" s="345"/>
      <c r="D84" s="345"/>
      <c r="E84" s="138" t="str">
        <f>IF(SUM(E78:E83)=0," ",SUM(E78:E83))</f>
        <v xml:space="preserve"> </v>
      </c>
      <c r="F84" s="334" t="str">
        <f t="shared" si="13"/>
        <v xml:space="preserve"> </v>
      </c>
      <c r="G84" s="335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2"/>
      <c r="AU84" s="62"/>
    </row>
    <row r="85" spans="1:47" ht="12" customHeight="1" x14ac:dyDescent="0.25">
      <c r="A85" s="60"/>
      <c r="B85" s="60"/>
      <c r="C85" s="60"/>
      <c r="D85" s="60"/>
      <c r="E85" s="60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2"/>
      <c r="AU85" s="62"/>
    </row>
    <row r="86" spans="1:47" ht="14.25" customHeight="1" x14ac:dyDescent="0.25">
      <c r="A86" s="60"/>
      <c r="B86" s="60"/>
      <c r="C86" s="60"/>
      <c r="D86" s="60"/>
      <c r="E86" s="6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2"/>
      <c r="AU86" s="62"/>
    </row>
    <row r="87" spans="1:47" x14ac:dyDescent="0.25">
      <c r="A87" s="392" t="s">
        <v>42</v>
      </c>
      <c r="B87" s="392"/>
      <c r="C87" s="392"/>
      <c r="D87" s="68" t="str">
        <f>IF(COUNTIF(AT6:AT45," ")=ROWS(AT6:AT45)," ",LARGE(AT6:AT45,1))</f>
        <v xml:space="preserve"> </v>
      </c>
      <c r="E87" s="388"/>
      <c r="F87" s="389"/>
      <c r="G87" s="389"/>
      <c r="H87" s="389"/>
      <c r="I87" s="389"/>
      <c r="J87" s="389"/>
      <c r="K87" s="389"/>
      <c r="L87" s="49"/>
      <c r="M87" s="336" t="s">
        <v>63</v>
      </c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61"/>
      <c r="AP87" s="63"/>
      <c r="AT87" s="4"/>
    </row>
    <row r="88" spans="1:47" ht="12" customHeight="1" x14ac:dyDescent="0.25">
      <c r="A88" s="392" t="s">
        <v>43</v>
      </c>
      <c r="B88" s="392"/>
      <c r="C88" s="392"/>
      <c r="D88" s="68" t="str">
        <f>IF(COUNTIF(AT6:AT27," ")=ROWS(AT6:AT27)," ",SMALL(AT6:AT27,1))</f>
        <v xml:space="preserve"> </v>
      </c>
      <c r="E88" s="388"/>
      <c r="F88" s="389"/>
      <c r="G88" s="389"/>
      <c r="H88" s="389"/>
      <c r="I88" s="389"/>
      <c r="J88" s="389"/>
      <c r="K88" s="389"/>
      <c r="L88" s="49"/>
      <c r="M88" s="4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P88" s="1"/>
      <c r="AT88" s="4"/>
    </row>
    <row r="89" spans="1:47" ht="15" customHeight="1" x14ac:dyDescent="0.25">
      <c r="A89" s="392" t="s">
        <v>44</v>
      </c>
      <c r="B89" s="392"/>
      <c r="C89" s="392"/>
      <c r="D89" s="69" t="str">
        <f>AT48</f>
        <v xml:space="preserve"> </v>
      </c>
      <c r="E89" s="390"/>
      <c r="F89" s="391"/>
      <c r="G89" s="391"/>
      <c r="H89" s="391"/>
      <c r="I89" s="391"/>
      <c r="J89" s="391"/>
      <c r="K89" s="391"/>
      <c r="L89" s="70"/>
      <c r="M89" s="70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76" t="s">
        <v>48</v>
      </c>
      <c r="AH89" s="377"/>
      <c r="AI89" s="377"/>
      <c r="AJ89" s="377"/>
      <c r="AK89" s="377"/>
      <c r="AL89" s="377"/>
      <c r="AM89" s="377"/>
      <c r="AN89" s="377"/>
      <c r="AO89" s="378"/>
      <c r="AP89" s="12"/>
      <c r="AQ89" s="376" t="s">
        <v>50</v>
      </c>
      <c r="AR89" s="377"/>
      <c r="AS89" s="377"/>
      <c r="AT89" s="377"/>
      <c r="AU89" s="378"/>
    </row>
    <row r="90" spans="1:47" ht="15" customHeight="1" x14ac:dyDescent="0.25">
      <c r="A90" s="71"/>
      <c r="B90" s="71"/>
      <c r="C90" s="71"/>
      <c r="D90" s="72"/>
      <c r="E90" s="70"/>
      <c r="F90" s="72"/>
      <c r="G90" s="72"/>
      <c r="H90" s="72"/>
      <c r="I90" s="72"/>
      <c r="J90" s="72"/>
      <c r="K90" s="72"/>
      <c r="L90" s="72"/>
      <c r="M90" s="72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79">
        <f ca="1">TODAY()</f>
        <v>45228</v>
      </c>
      <c r="AH90" s="338"/>
      <c r="AI90" s="338"/>
      <c r="AJ90" s="338"/>
      <c r="AK90" s="338"/>
      <c r="AL90" s="338"/>
      <c r="AM90" s="338"/>
      <c r="AN90" s="338"/>
      <c r="AO90" s="339"/>
      <c r="AP90" s="11"/>
      <c r="AQ90" s="337" t="s">
        <v>102</v>
      </c>
      <c r="AR90" s="338"/>
      <c r="AS90" s="338"/>
      <c r="AT90" s="338"/>
      <c r="AU90" s="339"/>
    </row>
    <row r="91" spans="1:47" ht="12" customHeight="1" x14ac:dyDescent="0.25">
      <c r="A91" s="386" t="s">
        <v>45</v>
      </c>
      <c r="B91" s="387"/>
      <c r="C91" s="387"/>
      <c r="D91" s="387"/>
      <c r="E91" s="73" t="str">
        <f>IF(COUNTIF(AT6:AT45," ")=ROWS(AT6:AT45)," ",SUM(E78:E81))</f>
        <v xml:space="preserve"> </v>
      </c>
      <c r="F91" s="334" t="str">
        <f>IF(E91&lt;&gt;" ","KİŞİ"," ")</f>
        <v xml:space="preserve"> </v>
      </c>
      <c r="G91" s="393"/>
      <c r="H91" s="73" t="str">
        <f>IF(I91=" "," ","%")</f>
        <v xml:space="preserve"> </v>
      </c>
      <c r="I91" s="394" t="str">
        <f>IF(E91=" "," ",100*E91/E84)</f>
        <v xml:space="preserve"> </v>
      </c>
      <c r="J91" s="395"/>
      <c r="K91" s="413"/>
      <c r="L91" s="74"/>
      <c r="M91" s="74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73" t="str">
        <f>'K. Bilgiler'!H18</f>
        <v>Öğretmenin adını yazınız.</v>
      </c>
      <c r="AH91" s="374"/>
      <c r="AI91" s="374"/>
      <c r="AJ91" s="374"/>
      <c r="AK91" s="374"/>
      <c r="AL91" s="374"/>
      <c r="AM91" s="374"/>
      <c r="AN91" s="374"/>
      <c r="AO91" s="375"/>
      <c r="AP91" s="14"/>
      <c r="AQ91" s="365" t="str">
        <f>'K. Bilgiler'!H22</f>
        <v>Ali KARABUDAK</v>
      </c>
      <c r="AR91" s="366"/>
      <c r="AS91" s="366"/>
      <c r="AT91" s="366"/>
      <c r="AU91" s="367"/>
    </row>
    <row r="92" spans="1:47" ht="12" customHeight="1" x14ac:dyDescent="0.25">
      <c r="A92" s="386" t="s">
        <v>46</v>
      </c>
      <c r="B92" s="387"/>
      <c r="C92" s="387"/>
      <c r="D92" s="387"/>
      <c r="E92" s="73" t="str">
        <f>IF(COUNTIF(AT6:AT45," ")=ROWS(AT6:AT45)," ",SUM(E82:E83))</f>
        <v xml:space="preserve"> </v>
      </c>
      <c r="F92" s="334" t="str">
        <f>IF(E92&lt;&gt;" ","KİŞİ"," ")</f>
        <v xml:space="preserve"> </v>
      </c>
      <c r="G92" s="393"/>
      <c r="H92" s="73" t="str">
        <f>IF(I92=" "," ","%")</f>
        <v xml:space="preserve"> </v>
      </c>
      <c r="I92" s="394" t="str">
        <f>IF(E92=" "," ",100*E92/E84)</f>
        <v xml:space="preserve"> </v>
      </c>
      <c r="J92" s="395"/>
      <c r="K92" s="413"/>
      <c r="L92" s="74"/>
      <c r="M92" s="74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380" t="str">
        <f>'K. Bilgiler'!H20</f>
        <v>Öğretmenin branşını yazınız.</v>
      </c>
      <c r="AH92" s="381"/>
      <c r="AI92" s="381"/>
      <c r="AJ92" s="381"/>
      <c r="AK92" s="381"/>
      <c r="AL92" s="381"/>
      <c r="AM92" s="381"/>
      <c r="AN92" s="381"/>
      <c r="AO92" s="382"/>
      <c r="AP92" s="13"/>
      <c r="AQ92" s="365" t="s">
        <v>52</v>
      </c>
      <c r="AR92" s="366"/>
      <c r="AS92" s="366"/>
      <c r="AT92" s="366"/>
      <c r="AU92" s="367"/>
    </row>
    <row r="93" spans="1:47" x14ac:dyDescent="0.25">
      <c r="AG93" s="383"/>
      <c r="AH93" s="384"/>
      <c r="AI93" s="384"/>
      <c r="AJ93" s="384"/>
      <c r="AK93" s="384"/>
      <c r="AL93" s="384"/>
      <c r="AM93" s="384"/>
      <c r="AN93" s="384"/>
      <c r="AO93" s="385"/>
      <c r="AQ93" s="368"/>
      <c r="AR93" s="369"/>
      <c r="AS93" s="369"/>
      <c r="AT93" s="369"/>
      <c r="AU93" s="370"/>
    </row>
    <row r="94" spans="1:47" x14ac:dyDescent="0.25">
      <c r="AT94" s="190"/>
    </row>
    <row r="102" spans="4:4" x14ac:dyDescent="0.25">
      <c r="D102" s="40"/>
    </row>
  </sheetData>
  <sheetProtection sheet="1" objects="1" scenarios="1"/>
  <mergeCells count="108">
    <mergeCell ref="AQ91:AU91"/>
    <mergeCell ref="A89:C89"/>
    <mergeCell ref="E89:K89"/>
    <mergeCell ref="A92:D92"/>
    <mergeCell ref="F92:G92"/>
    <mergeCell ref="I92:K92"/>
    <mergeCell ref="AG92:AO93"/>
    <mergeCell ref="AQ92:AU92"/>
    <mergeCell ref="AQ93:AU93"/>
    <mergeCell ref="AG89:AO89"/>
    <mergeCell ref="A83:C83"/>
    <mergeCell ref="F83:G83"/>
    <mergeCell ref="I83:K83"/>
    <mergeCell ref="A84:D84"/>
    <mergeCell ref="F84:G84"/>
    <mergeCell ref="A87:C87"/>
    <mergeCell ref="E87:K87"/>
    <mergeCell ref="M87:AE87"/>
    <mergeCell ref="A88:C88"/>
    <mergeCell ref="E88:K88"/>
    <mergeCell ref="AQ89:AU89"/>
    <mergeCell ref="AG90:AO90"/>
    <mergeCell ref="AQ90:AU90"/>
    <mergeCell ref="A91:D91"/>
    <mergeCell ref="F91:G91"/>
    <mergeCell ref="I91:K91"/>
    <mergeCell ref="AG91:AO91"/>
    <mergeCell ref="A81:C81"/>
    <mergeCell ref="F81:G81"/>
    <mergeCell ref="I81:K81"/>
    <mergeCell ref="A82:C82"/>
    <mergeCell ref="F82:G82"/>
    <mergeCell ref="I82:K82"/>
    <mergeCell ref="AF79:AN79"/>
    <mergeCell ref="A80:C80"/>
    <mergeCell ref="F80:G80"/>
    <mergeCell ref="I80:K80"/>
    <mergeCell ref="A79:C79"/>
    <mergeCell ref="F79:G79"/>
    <mergeCell ref="I79:K79"/>
    <mergeCell ref="C43:E43"/>
    <mergeCell ref="C44:E44"/>
    <mergeCell ref="L76:AF76"/>
    <mergeCell ref="AG76:AU76"/>
    <mergeCell ref="A77:K77"/>
    <mergeCell ref="A78:C78"/>
    <mergeCell ref="F78:G78"/>
    <mergeCell ref="I78:K78"/>
    <mergeCell ref="A48:E48"/>
    <mergeCell ref="A49:E49"/>
    <mergeCell ref="A50:E51"/>
    <mergeCell ref="AT50:AT51"/>
    <mergeCell ref="AU50:AU51"/>
    <mergeCell ref="A52:E52"/>
    <mergeCell ref="A53:E54"/>
    <mergeCell ref="AT53:AT54"/>
    <mergeCell ref="AU53:AU54"/>
    <mergeCell ref="A55:E56"/>
    <mergeCell ref="AT55:AT56"/>
    <mergeCell ref="AU55:AU56"/>
    <mergeCell ref="C19:E19"/>
    <mergeCell ref="C20:E20"/>
    <mergeCell ref="C45:E45"/>
    <mergeCell ref="A46:E46"/>
    <mergeCell ref="A47:E47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21:E21"/>
    <mergeCell ref="C22:E22"/>
    <mergeCell ref="C23:E23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conditionalFormatting sqref="F55:AS55">
    <cfRule type="cellIs" dxfId="40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6:AS45" xr:uid="{00000000-0002-0000-0700-000000000000}"/>
    <dataValidation allowBlank="1" showInputMessage="1" showErrorMessage="1" prompt="Sorunun konusunu giriniz." sqref="F3:AS3" xr:uid="{00000000-0002-0000-07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8">
    <tabColor indexed="51"/>
  </sheetPr>
  <dimension ref="A1:U74"/>
  <sheetViews>
    <sheetView zoomScale="90" zoomScaleNormal="90" workbookViewId="0">
      <selection activeCell="L8" sqref="L8"/>
    </sheetView>
  </sheetViews>
  <sheetFormatPr defaultColWidth="9.1796875" defaultRowHeight="12.5" x14ac:dyDescent="0.25"/>
  <cols>
    <col min="1" max="1" width="5" style="115" customWidth="1"/>
    <col min="2" max="2" width="6.26953125" style="115" customWidth="1"/>
    <col min="3" max="3" width="5.81640625" style="115" customWidth="1"/>
    <col min="4" max="4" width="5.1796875" style="115" customWidth="1"/>
    <col min="5" max="5" width="3.26953125" style="115" customWidth="1"/>
    <col min="6" max="6" width="4" style="115" customWidth="1"/>
    <col min="7" max="7" width="2.7265625" style="115" customWidth="1"/>
    <col min="8" max="8" width="6" style="115" customWidth="1"/>
    <col min="9" max="11" width="7.81640625" style="115" bestFit="1" customWidth="1"/>
    <col min="12" max="14" width="8" style="115" bestFit="1" customWidth="1"/>
    <col min="15" max="15" width="7" style="115" customWidth="1"/>
    <col min="16" max="16" width="11" style="115" bestFit="1" customWidth="1"/>
    <col min="17" max="17" width="11" style="115" hidden="1" customWidth="1"/>
    <col min="18" max="18" width="11" style="115" customWidth="1"/>
    <col min="19" max="19" width="10.81640625" style="115" bestFit="1" customWidth="1"/>
    <col min="20" max="16384" width="9.1796875" style="115"/>
  </cols>
  <sheetData>
    <row r="1" spans="1:19" ht="23.15" customHeight="1" x14ac:dyDescent="0.25">
      <c r="A1" s="446" t="str">
        <f>'K. Bilgiler'!H14&amp;" EĞİTİM ÖĞRETİM YILI"</f>
        <v>2023-2024 EĞİTİM ÖĞRETİM YILI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8"/>
    </row>
    <row r="2" spans="1:19" ht="23.15" customHeight="1" x14ac:dyDescent="0.25">
      <c r="A2" s="449" t="str">
        <f>'K. Bilgiler'!H6</f>
        <v>Osman Gazi Anadolu İmam Hatip Lisesi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1"/>
    </row>
    <row r="3" spans="1:19" ht="23.15" customHeight="1" x14ac:dyDescent="0.25">
      <c r="A3" s="449" t="str">
        <f>'K. Bilgiler'!H10&amp;" / "&amp;'K. Bilgiler'!H12&amp;" SINIFI "&amp;'K. Bilgiler'!H8&amp;" DERSİ"</f>
        <v>Sınıfı yazınız. / Şubeyi yazınız. SINIFI Dersin adını yazınız. DERSİ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1"/>
    </row>
    <row r="4" spans="1:19" ht="23.15" customHeight="1" x14ac:dyDescent="0.25">
      <c r="A4" s="452" t="s">
        <v>65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4"/>
    </row>
    <row r="5" spans="1:19" ht="21" customHeight="1" x14ac:dyDescent="0.25">
      <c r="A5" s="428" t="s">
        <v>56</v>
      </c>
      <c r="B5" s="428" t="s">
        <v>57</v>
      </c>
      <c r="C5" s="428" t="s">
        <v>1</v>
      </c>
      <c r="D5" s="428"/>
      <c r="E5" s="429"/>
      <c r="F5" s="429"/>
      <c r="G5" s="429"/>
      <c r="H5" s="429"/>
      <c r="I5" s="435" t="s">
        <v>17</v>
      </c>
      <c r="J5" s="435" t="s">
        <v>18</v>
      </c>
      <c r="K5" s="435" t="s">
        <v>19</v>
      </c>
      <c r="L5" s="445" t="s">
        <v>87</v>
      </c>
      <c r="M5" s="445" t="s">
        <v>88</v>
      </c>
      <c r="N5" s="445" t="s">
        <v>89</v>
      </c>
      <c r="O5" s="443" t="s">
        <v>90</v>
      </c>
      <c r="P5" s="434" t="s">
        <v>72</v>
      </c>
      <c r="Q5" s="434" t="s">
        <v>26</v>
      </c>
      <c r="R5" s="437" t="s">
        <v>103</v>
      </c>
      <c r="S5" s="465" t="s">
        <v>79</v>
      </c>
    </row>
    <row r="6" spans="1:19" ht="21" customHeight="1" x14ac:dyDescent="0.25">
      <c r="A6" s="429"/>
      <c r="B6" s="429"/>
      <c r="C6" s="429"/>
      <c r="D6" s="429"/>
      <c r="E6" s="429"/>
      <c r="F6" s="429"/>
      <c r="G6" s="429"/>
      <c r="H6" s="429"/>
      <c r="I6" s="436"/>
      <c r="J6" s="436"/>
      <c r="K6" s="436"/>
      <c r="L6" s="445"/>
      <c r="M6" s="445"/>
      <c r="N6" s="445"/>
      <c r="O6" s="444"/>
      <c r="P6" s="434"/>
      <c r="Q6" s="429"/>
      <c r="R6" s="438"/>
      <c r="S6" s="465"/>
    </row>
    <row r="7" spans="1:19" ht="15" customHeight="1" x14ac:dyDescent="0.25">
      <c r="A7" s="41" t="str">
        <f>'S. Listesi'!E4</f>
        <v xml:space="preserve"> </v>
      </c>
      <c r="B7" s="42" t="str">
        <f>IF('S. Listesi'!F4=0," ",'S. Listesi'!F4)</f>
        <v xml:space="preserve"> </v>
      </c>
      <c r="C7" s="439" t="str">
        <f>IF('S. Listesi'!G4=0,"  ",'S. Listesi'!G4)</f>
        <v xml:space="preserve">  </v>
      </c>
      <c r="D7" s="439"/>
      <c r="E7" s="439"/>
      <c r="F7" s="439"/>
      <c r="G7" s="439"/>
      <c r="H7" s="439"/>
      <c r="I7" s="43" t="str">
        <f>'1. Sınav'!AT6</f>
        <v xml:space="preserve"> </v>
      </c>
      <c r="J7" s="43" t="str">
        <f>'2. Sınav'!AT6</f>
        <v xml:space="preserve"> </v>
      </c>
      <c r="K7" s="43" t="str">
        <f>'3. Sınav'!AT6</f>
        <v xml:space="preserve"> </v>
      </c>
      <c r="L7" s="129"/>
      <c r="M7" s="129"/>
      <c r="N7" s="129"/>
      <c r="O7" s="130"/>
      <c r="P7" s="44" t="str">
        <f t="shared" ref="P7:P46" si="0">IF(SUM(I7:O7)=0," ",AVERAGE(I7:O7))</f>
        <v xml:space="preserve"> </v>
      </c>
      <c r="Q7" s="45" t="str">
        <f>IF(P7=" "," ",IF(P7&gt;=85,5,IF(P7&gt;=70,4,IF(P7&gt;=60,3,IF(P7&gt;=50,2,IF(P7&gt;=0,1,0))))))</f>
        <v xml:space="preserve"> </v>
      </c>
      <c r="R7" s="45" t="str">
        <f>IF(P7=" "," ",IF(P7&gt;=85,"PEKİYİ",IF(P7&gt;=70,"İYİ",IF(P7&gt;=60,"ORTA",IF(P7&gt;=50,"GEÇER","GEÇMEZ")))))</f>
        <v xml:space="preserve"> </v>
      </c>
      <c r="S7" s="116" t="str">
        <f>IF(P7=" "," ",IF(P7&gt;=50,"BAŞARILI","BAŞARISIZ"))</f>
        <v xml:space="preserve"> </v>
      </c>
    </row>
    <row r="8" spans="1:19" ht="15" customHeight="1" x14ac:dyDescent="0.25">
      <c r="A8" s="41" t="str">
        <f>'S. Listesi'!E5</f>
        <v xml:space="preserve"> </v>
      </c>
      <c r="B8" s="42" t="str">
        <f>IF('S. Listesi'!F5=0," ",'S. Listesi'!F5)</f>
        <v xml:space="preserve"> </v>
      </c>
      <c r="C8" s="439" t="str">
        <f>IF('S. Listesi'!G5=0,"  ",'S. Listesi'!G5)</f>
        <v xml:space="preserve">  </v>
      </c>
      <c r="D8" s="439"/>
      <c r="E8" s="439"/>
      <c r="F8" s="439"/>
      <c r="G8" s="439"/>
      <c r="H8" s="439"/>
      <c r="I8" s="43" t="str">
        <f>'1. Sınav'!AT7</f>
        <v xml:space="preserve"> </v>
      </c>
      <c r="J8" s="43" t="str">
        <f>'2. Sınav'!AT7</f>
        <v xml:space="preserve"> </v>
      </c>
      <c r="K8" s="43" t="str">
        <f>'3. Sınav'!AT7</f>
        <v xml:space="preserve"> </v>
      </c>
      <c r="L8" s="129"/>
      <c r="M8" s="129"/>
      <c r="N8" s="129"/>
      <c r="O8" s="130"/>
      <c r="P8" s="44" t="str">
        <f t="shared" si="0"/>
        <v xml:space="preserve"> </v>
      </c>
      <c r="Q8" s="45" t="str">
        <f t="shared" ref="Q8:Q46" si="1">IF(P8=" "," ",IF(P8&gt;=85,5,IF(P8&gt;=70,4,IF(P8&gt;=60,3,IF(P8&gt;=50,2,IF(P8&gt;=0,1,0))))))</f>
        <v xml:space="preserve"> </v>
      </c>
      <c r="R8" s="45" t="str">
        <f t="shared" ref="R8:R18" si="2">IF(P8=" "," ",IF(P8&gt;=85,"PEKİYİ",IF(P8&gt;=70,"İYİ",IF(P8&gt;=60,"ORTA",IF(P8&gt;=50,"GEÇER","GEÇMEZ")))))</f>
        <v xml:space="preserve"> </v>
      </c>
      <c r="S8" s="116" t="str">
        <f t="shared" ref="S8:S46" si="3">IF(P8=" "," ",IF(P8&gt;=50,"BAŞARILI","BAŞARISIZ"))</f>
        <v xml:space="preserve"> </v>
      </c>
    </row>
    <row r="9" spans="1:19" ht="15" customHeight="1" x14ac:dyDescent="0.25">
      <c r="A9" s="41" t="str">
        <f>'S. Listesi'!E6</f>
        <v xml:space="preserve"> </v>
      </c>
      <c r="B9" s="42" t="str">
        <f>IF('S. Listesi'!F6=0," ",'S. Listesi'!F6)</f>
        <v xml:space="preserve"> </v>
      </c>
      <c r="C9" s="439" t="str">
        <f>IF('S. Listesi'!G6=0,"  ",'S. Listesi'!G6)</f>
        <v xml:space="preserve">  </v>
      </c>
      <c r="D9" s="439"/>
      <c r="E9" s="439"/>
      <c r="F9" s="439"/>
      <c r="G9" s="439"/>
      <c r="H9" s="439"/>
      <c r="I9" s="43" t="str">
        <f>'1. Sınav'!AT8</f>
        <v xml:space="preserve"> </v>
      </c>
      <c r="J9" s="43" t="str">
        <f>'2. Sınav'!AT8</f>
        <v xml:space="preserve"> </v>
      </c>
      <c r="K9" s="43" t="str">
        <f>'3. Sınav'!AT8</f>
        <v xml:space="preserve"> </v>
      </c>
      <c r="L9" s="129"/>
      <c r="M9" s="129"/>
      <c r="N9" s="129"/>
      <c r="O9" s="130"/>
      <c r="P9" s="44" t="str">
        <f t="shared" si="0"/>
        <v xml:space="preserve"> </v>
      </c>
      <c r="Q9" s="45" t="str">
        <f t="shared" si="1"/>
        <v xml:space="preserve"> </v>
      </c>
      <c r="R9" s="45" t="str">
        <f t="shared" si="2"/>
        <v xml:space="preserve"> </v>
      </c>
      <c r="S9" s="116" t="str">
        <f t="shared" si="3"/>
        <v xml:space="preserve"> </v>
      </c>
    </row>
    <row r="10" spans="1:19" ht="15" customHeight="1" x14ac:dyDescent="0.25">
      <c r="A10" s="41" t="str">
        <f>'S. Listesi'!E7</f>
        <v xml:space="preserve"> </v>
      </c>
      <c r="B10" s="42" t="str">
        <f>IF('S. Listesi'!F7=0," ",'S. Listesi'!F7)</f>
        <v xml:space="preserve"> </v>
      </c>
      <c r="C10" s="439" t="str">
        <f>IF('S. Listesi'!G7=0,"  ",'S. Listesi'!G7)</f>
        <v xml:space="preserve">  </v>
      </c>
      <c r="D10" s="439"/>
      <c r="E10" s="439"/>
      <c r="F10" s="439"/>
      <c r="G10" s="439"/>
      <c r="H10" s="439"/>
      <c r="I10" s="43" t="str">
        <f>'1. Sınav'!AT9</f>
        <v xml:space="preserve"> </v>
      </c>
      <c r="J10" s="43" t="str">
        <f>'2. Sınav'!AT9</f>
        <v xml:space="preserve"> </v>
      </c>
      <c r="K10" s="43" t="str">
        <f>'3. Sınav'!AT9</f>
        <v xml:space="preserve"> </v>
      </c>
      <c r="L10" s="129"/>
      <c r="M10" s="129"/>
      <c r="N10" s="129"/>
      <c r="O10" s="130"/>
      <c r="P10" s="44" t="str">
        <f t="shared" si="0"/>
        <v xml:space="preserve"> </v>
      </c>
      <c r="Q10" s="45" t="str">
        <f t="shared" si="1"/>
        <v xml:space="preserve"> </v>
      </c>
      <c r="R10" s="45" t="str">
        <f t="shared" si="2"/>
        <v xml:space="preserve"> </v>
      </c>
      <c r="S10" s="116" t="str">
        <f t="shared" si="3"/>
        <v xml:space="preserve"> </v>
      </c>
    </row>
    <row r="11" spans="1:19" ht="15" customHeight="1" x14ac:dyDescent="0.25">
      <c r="A11" s="41" t="str">
        <f>'S. Listesi'!E8</f>
        <v xml:space="preserve"> </v>
      </c>
      <c r="B11" s="42" t="str">
        <f>IF('S. Listesi'!F8=0," ",'S. Listesi'!F8)</f>
        <v xml:space="preserve"> </v>
      </c>
      <c r="C11" s="439" t="str">
        <f>IF('S. Listesi'!G8=0,"  ",'S. Listesi'!G8)</f>
        <v xml:space="preserve">  </v>
      </c>
      <c r="D11" s="439"/>
      <c r="E11" s="439"/>
      <c r="F11" s="439"/>
      <c r="G11" s="439"/>
      <c r="H11" s="439"/>
      <c r="I11" s="43" t="str">
        <f>'1. Sınav'!AT10</f>
        <v xml:space="preserve"> </v>
      </c>
      <c r="J11" s="43" t="str">
        <f>'2. Sınav'!AT10</f>
        <v xml:space="preserve"> </v>
      </c>
      <c r="K11" s="43" t="str">
        <f>'3. Sınav'!AT10</f>
        <v xml:space="preserve"> </v>
      </c>
      <c r="L11" s="129"/>
      <c r="M11" s="129"/>
      <c r="N11" s="129"/>
      <c r="O11" s="130"/>
      <c r="P11" s="44" t="str">
        <f t="shared" si="0"/>
        <v xml:space="preserve"> </v>
      </c>
      <c r="Q11" s="45" t="str">
        <f t="shared" si="1"/>
        <v xml:space="preserve"> </v>
      </c>
      <c r="R11" s="45" t="str">
        <f t="shared" si="2"/>
        <v xml:space="preserve"> </v>
      </c>
      <c r="S11" s="116" t="str">
        <f t="shared" si="3"/>
        <v xml:space="preserve"> </v>
      </c>
    </row>
    <row r="12" spans="1:19" ht="15" customHeight="1" x14ac:dyDescent="0.25">
      <c r="A12" s="41" t="str">
        <f>'S. Listesi'!E9</f>
        <v xml:space="preserve"> </v>
      </c>
      <c r="B12" s="42" t="str">
        <f>IF('S. Listesi'!F9=0," ",'S. Listesi'!F9)</f>
        <v xml:space="preserve"> </v>
      </c>
      <c r="C12" s="439" t="str">
        <f>IF('S. Listesi'!G9=0,"  ",'S. Listesi'!G9)</f>
        <v xml:space="preserve">  </v>
      </c>
      <c r="D12" s="439"/>
      <c r="E12" s="439"/>
      <c r="F12" s="439"/>
      <c r="G12" s="439"/>
      <c r="H12" s="439"/>
      <c r="I12" s="43" t="str">
        <f>'1. Sınav'!AT11</f>
        <v xml:space="preserve"> </v>
      </c>
      <c r="J12" s="43" t="str">
        <f>'2. Sınav'!AT11</f>
        <v xml:space="preserve"> </v>
      </c>
      <c r="K12" s="43" t="str">
        <f>'3. Sınav'!AT11</f>
        <v xml:space="preserve"> </v>
      </c>
      <c r="L12" s="129"/>
      <c r="M12" s="129"/>
      <c r="N12" s="129"/>
      <c r="O12" s="130"/>
      <c r="P12" s="44" t="str">
        <f t="shared" si="0"/>
        <v xml:space="preserve"> </v>
      </c>
      <c r="Q12" s="45" t="str">
        <f t="shared" si="1"/>
        <v xml:space="preserve"> </v>
      </c>
      <c r="R12" s="45" t="str">
        <f t="shared" si="2"/>
        <v xml:space="preserve"> </v>
      </c>
      <c r="S12" s="116" t="str">
        <f t="shared" si="3"/>
        <v xml:space="preserve"> </v>
      </c>
    </row>
    <row r="13" spans="1:19" ht="15" customHeight="1" x14ac:dyDescent="0.25">
      <c r="A13" s="41" t="str">
        <f>'S. Listesi'!E10</f>
        <v xml:space="preserve"> </v>
      </c>
      <c r="B13" s="42" t="str">
        <f>IF('S. Listesi'!F10=0," ",'S. Listesi'!F10)</f>
        <v xml:space="preserve"> </v>
      </c>
      <c r="C13" s="439" t="str">
        <f>IF('S. Listesi'!G10=0,"  ",'S. Listesi'!G10)</f>
        <v xml:space="preserve">  </v>
      </c>
      <c r="D13" s="439"/>
      <c r="E13" s="439"/>
      <c r="F13" s="439"/>
      <c r="G13" s="439"/>
      <c r="H13" s="439"/>
      <c r="I13" s="43" t="str">
        <f>'1. Sınav'!AT12</f>
        <v xml:space="preserve"> </v>
      </c>
      <c r="J13" s="43" t="str">
        <f>'2. Sınav'!AT12</f>
        <v xml:space="preserve"> </v>
      </c>
      <c r="K13" s="43" t="str">
        <f>'3. Sınav'!AT12</f>
        <v xml:space="preserve"> </v>
      </c>
      <c r="L13" s="129"/>
      <c r="M13" s="129"/>
      <c r="N13" s="129"/>
      <c r="O13" s="130"/>
      <c r="P13" s="44" t="str">
        <f t="shared" si="0"/>
        <v xml:space="preserve"> </v>
      </c>
      <c r="Q13" s="45" t="str">
        <f t="shared" si="1"/>
        <v xml:space="preserve"> </v>
      </c>
      <c r="R13" s="45" t="str">
        <f t="shared" si="2"/>
        <v xml:space="preserve"> </v>
      </c>
      <c r="S13" s="116" t="str">
        <f t="shared" si="3"/>
        <v xml:space="preserve"> </v>
      </c>
    </row>
    <row r="14" spans="1:19" ht="15" customHeight="1" x14ac:dyDescent="0.25">
      <c r="A14" s="41" t="str">
        <f>'S. Listesi'!E11</f>
        <v xml:space="preserve"> </v>
      </c>
      <c r="B14" s="42" t="str">
        <f>IF('S. Listesi'!F11=0," ",'S. Listesi'!F11)</f>
        <v xml:space="preserve"> </v>
      </c>
      <c r="C14" s="439" t="str">
        <f>IF('S. Listesi'!G11=0,"  ",'S. Listesi'!G11)</f>
        <v xml:space="preserve">  </v>
      </c>
      <c r="D14" s="439"/>
      <c r="E14" s="439"/>
      <c r="F14" s="439"/>
      <c r="G14" s="439"/>
      <c r="H14" s="439"/>
      <c r="I14" s="43" t="str">
        <f>'1. Sınav'!AT13</f>
        <v xml:space="preserve"> </v>
      </c>
      <c r="J14" s="43" t="str">
        <f>'2. Sınav'!AT13</f>
        <v xml:space="preserve"> </v>
      </c>
      <c r="K14" s="43" t="str">
        <f>'3. Sınav'!AT13</f>
        <v xml:space="preserve"> </v>
      </c>
      <c r="L14" s="129"/>
      <c r="M14" s="129"/>
      <c r="N14" s="129"/>
      <c r="O14" s="130"/>
      <c r="P14" s="44" t="str">
        <f t="shared" si="0"/>
        <v xml:space="preserve"> </v>
      </c>
      <c r="Q14" s="45" t="str">
        <f t="shared" si="1"/>
        <v xml:space="preserve"> </v>
      </c>
      <c r="R14" s="45" t="str">
        <f t="shared" si="2"/>
        <v xml:space="preserve"> </v>
      </c>
      <c r="S14" s="116" t="str">
        <f t="shared" si="3"/>
        <v xml:space="preserve"> </v>
      </c>
    </row>
    <row r="15" spans="1:19" ht="15" customHeight="1" x14ac:dyDescent="0.25">
      <c r="A15" s="41" t="str">
        <f>'S. Listesi'!E12</f>
        <v xml:space="preserve"> </v>
      </c>
      <c r="B15" s="42" t="str">
        <f>IF('S. Listesi'!F12=0," ",'S. Listesi'!F12)</f>
        <v xml:space="preserve"> </v>
      </c>
      <c r="C15" s="439" t="str">
        <f>IF('S. Listesi'!G12=0,"  ",'S. Listesi'!G12)</f>
        <v xml:space="preserve">  </v>
      </c>
      <c r="D15" s="439"/>
      <c r="E15" s="439"/>
      <c r="F15" s="439"/>
      <c r="G15" s="439"/>
      <c r="H15" s="439"/>
      <c r="I15" s="43" t="str">
        <f>'1. Sınav'!AT14</f>
        <v xml:space="preserve"> </v>
      </c>
      <c r="J15" s="43" t="str">
        <f>'2. Sınav'!AT14</f>
        <v xml:space="preserve"> </v>
      </c>
      <c r="K15" s="43" t="str">
        <f>'3. Sınav'!AT14</f>
        <v xml:space="preserve"> </v>
      </c>
      <c r="L15" s="129"/>
      <c r="M15" s="129"/>
      <c r="N15" s="129"/>
      <c r="O15" s="130"/>
      <c r="P15" s="44" t="str">
        <f t="shared" si="0"/>
        <v xml:space="preserve"> </v>
      </c>
      <c r="Q15" s="45" t="str">
        <f t="shared" si="1"/>
        <v xml:space="preserve"> </v>
      </c>
      <c r="R15" s="45" t="str">
        <f t="shared" si="2"/>
        <v xml:space="preserve"> </v>
      </c>
      <c r="S15" s="116" t="str">
        <f t="shared" si="3"/>
        <v xml:space="preserve"> </v>
      </c>
    </row>
    <row r="16" spans="1:19" ht="15" customHeight="1" x14ac:dyDescent="0.25">
      <c r="A16" s="41" t="str">
        <f>'S. Listesi'!E13</f>
        <v xml:space="preserve"> </v>
      </c>
      <c r="B16" s="42" t="str">
        <f>IF('S. Listesi'!F13=0," ",'S. Listesi'!F13)</f>
        <v xml:space="preserve"> </v>
      </c>
      <c r="C16" s="439" t="str">
        <f>IF('S. Listesi'!G13=0,"  ",'S. Listesi'!G13)</f>
        <v xml:space="preserve">  </v>
      </c>
      <c r="D16" s="439"/>
      <c r="E16" s="439"/>
      <c r="F16" s="439"/>
      <c r="G16" s="439"/>
      <c r="H16" s="439"/>
      <c r="I16" s="43" t="str">
        <f>'1. Sınav'!AT15</f>
        <v xml:space="preserve"> </v>
      </c>
      <c r="J16" s="43" t="str">
        <f>'2. Sınav'!AT15</f>
        <v xml:space="preserve"> </v>
      </c>
      <c r="K16" s="43" t="str">
        <f>'3. Sınav'!AT15</f>
        <v xml:space="preserve"> </v>
      </c>
      <c r="L16" s="129"/>
      <c r="M16" s="129"/>
      <c r="N16" s="129"/>
      <c r="O16" s="130"/>
      <c r="P16" s="44" t="str">
        <f t="shared" si="0"/>
        <v xml:space="preserve"> </v>
      </c>
      <c r="Q16" s="45" t="str">
        <f t="shared" si="1"/>
        <v xml:space="preserve"> </v>
      </c>
      <c r="R16" s="45" t="str">
        <f t="shared" si="2"/>
        <v xml:space="preserve"> </v>
      </c>
      <c r="S16" s="116" t="str">
        <f t="shared" si="3"/>
        <v xml:space="preserve"> </v>
      </c>
    </row>
    <row r="17" spans="1:19" ht="15" customHeight="1" x14ac:dyDescent="0.25">
      <c r="A17" s="41" t="str">
        <f>'S. Listesi'!E14</f>
        <v xml:space="preserve"> </v>
      </c>
      <c r="B17" s="42" t="str">
        <f>IF('S. Listesi'!F14=0," ",'S. Listesi'!F14)</f>
        <v xml:space="preserve"> </v>
      </c>
      <c r="C17" s="439" t="str">
        <f>IF('S. Listesi'!G14=0,"  ",'S. Listesi'!G14)</f>
        <v xml:space="preserve">  </v>
      </c>
      <c r="D17" s="439"/>
      <c r="E17" s="439"/>
      <c r="F17" s="439"/>
      <c r="G17" s="439"/>
      <c r="H17" s="439"/>
      <c r="I17" s="43" t="str">
        <f>'1. Sınav'!AT16</f>
        <v xml:space="preserve"> </v>
      </c>
      <c r="J17" s="43" t="str">
        <f>'2. Sınav'!AT16</f>
        <v xml:space="preserve"> </v>
      </c>
      <c r="K17" s="43" t="str">
        <f>'3. Sınav'!AT16</f>
        <v xml:space="preserve"> </v>
      </c>
      <c r="L17" s="129"/>
      <c r="M17" s="129"/>
      <c r="N17" s="129"/>
      <c r="O17" s="130"/>
      <c r="P17" s="44" t="str">
        <f t="shared" si="0"/>
        <v xml:space="preserve"> </v>
      </c>
      <c r="Q17" s="45" t="str">
        <f t="shared" si="1"/>
        <v xml:space="preserve"> </v>
      </c>
      <c r="R17" s="45" t="str">
        <f t="shared" si="2"/>
        <v xml:space="preserve"> </v>
      </c>
      <c r="S17" s="116" t="str">
        <f t="shared" si="3"/>
        <v xml:space="preserve"> </v>
      </c>
    </row>
    <row r="18" spans="1:19" ht="15" customHeight="1" x14ac:dyDescent="0.25">
      <c r="A18" s="41" t="str">
        <f>'S. Listesi'!E15</f>
        <v xml:space="preserve"> </v>
      </c>
      <c r="B18" s="42" t="str">
        <f>IF('S. Listesi'!F15=0," ",'S. Listesi'!F15)</f>
        <v xml:space="preserve"> </v>
      </c>
      <c r="C18" s="439" t="str">
        <f>IF('S. Listesi'!G15=0,"  ",'S. Listesi'!G15)</f>
        <v xml:space="preserve">  </v>
      </c>
      <c r="D18" s="439"/>
      <c r="E18" s="439"/>
      <c r="F18" s="439"/>
      <c r="G18" s="439"/>
      <c r="H18" s="439"/>
      <c r="I18" s="43" t="str">
        <f>'1. Sınav'!AT17</f>
        <v xml:space="preserve"> </v>
      </c>
      <c r="J18" s="43" t="str">
        <f>'2. Sınav'!AT17</f>
        <v xml:space="preserve"> </v>
      </c>
      <c r="K18" s="43" t="str">
        <f>'3. Sınav'!AT17</f>
        <v xml:space="preserve"> </v>
      </c>
      <c r="L18" s="129"/>
      <c r="M18" s="129"/>
      <c r="N18" s="129"/>
      <c r="O18" s="130"/>
      <c r="P18" s="44" t="str">
        <f t="shared" si="0"/>
        <v xml:space="preserve"> </v>
      </c>
      <c r="Q18" s="45" t="str">
        <f t="shared" si="1"/>
        <v xml:space="preserve"> </v>
      </c>
      <c r="R18" s="45" t="str">
        <f t="shared" si="2"/>
        <v xml:space="preserve"> </v>
      </c>
      <c r="S18" s="116" t="str">
        <f t="shared" si="3"/>
        <v xml:space="preserve"> </v>
      </c>
    </row>
    <row r="19" spans="1:19" ht="15" customHeight="1" x14ac:dyDescent="0.25">
      <c r="A19" s="41" t="str">
        <f>'S. Listesi'!E16</f>
        <v xml:space="preserve"> </v>
      </c>
      <c r="B19" s="42" t="str">
        <f>IF('S. Listesi'!F16=0," ",'S. Listesi'!F16)</f>
        <v xml:space="preserve"> </v>
      </c>
      <c r="C19" s="439" t="str">
        <f>IF('S. Listesi'!G16=0,"  ",'S. Listesi'!G16)</f>
        <v xml:space="preserve">  </v>
      </c>
      <c r="D19" s="439"/>
      <c r="E19" s="439"/>
      <c r="F19" s="439"/>
      <c r="G19" s="439"/>
      <c r="H19" s="439"/>
      <c r="I19" s="43" t="str">
        <f>'1. Sınav'!AT18</f>
        <v xml:space="preserve"> </v>
      </c>
      <c r="J19" s="43" t="str">
        <f>'2. Sınav'!AT18</f>
        <v xml:space="preserve"> </v>
      </c>
      <c r="K19" s="43" t="str">
        <f>'3. Sınav'!AT18</f>
        <v xml:space="preserve"> </v>
      </c>
      <c r="L19" s="129"/>
      <c r="M19" s="129"/>
      <c r="N19" s="129"/>
      <c r="O19" s="130"/>
      <c r="P19" s="44" t="str">
        <f t="shared" si="0"/>
        <v xml:space="preserve"> </v>
      </c>
      <c r="Q19" s="45" t="str">
        <f t="shared" si="1"/>
        <v xml:space="preserve"> </v>
      </c>
      <c r="R19" s="45" t="str">
        <f t="shared" ref="R19:R35" si="4">IF(P19=" "," ",IF(P19&gt;84,"PEKİYİ",IF(P19&gt;69,"İYİ",IF(P19&gt;59,"ORTA",IF(P19&gt;49,"GEÇER","GEÇMEZ")))))</f>
        <v xml:space="preserve"> </v>
      </c>
      <c r="S19" s="116" t="str">
        <f t="shared" si="3"/>
        <v xml:space="preserve"> </v>
      </c>
    </row>
    <row r="20" spans="1:19" ht="15" customHeight="1" x14ac:dyDescent="0.25">
      <c r="A20" s="41" t="str">
        <f>'S. Listesi'!E17</f>
        <v xml:space="preserve"> </v>
      </c>
      <c r="B20" s="42" t="str">
        <f>IF('S. Listesi'!F17=0," ",'S. Listesi'!F17)</f>
        <v xml:space="preserve"> </v>
      </c>
      <c r="C20" s="439" t="str">
        <f>IF('S. Listesi'!G17=0,"  ",'S. Listesi'!G17)</f>
        <v xml:space="preserve">  </v>
      </c>
      <c r="D20" s="439"/>
      <c r="E20" s="439"/>
      <c r="F20" s="439"/>
      <c r="G20" s="439"/>
      <c r="H20" s="439"/>
      <c r="I20" s="43" t="str">
        <f>'1. Sınav'!AT19</f>
        <v xml:space="preserve"> </v>
      </c>
      <c r="J20" s="43" t="str">
        <f>'2. Sınav'!AT19</f>
        <v xml:space="preserve"> </v>
      </c>
      <c r="K20" s="43" t="str">
        <f>'3. Sınav'!AT19</f>
        <v xml:space="preserve"> </v>
      </c>
      <c r="L20" s="129"/>
      <c r="M20" s="129"/>
      <c r="N20" s="129"/>
      <c r="O20" s="130"/>
      <c r="P20" s="44" t="str">
        <f t="shared" si="0"/>
        <v xml:space="preserve"> </v>
      </c>
      <c r="Q20" s="45" t="str">
        <f t="shared" si="1"/>
        <v xml:space="preserve"> </v>
      </c>
      <c r="R20" s="45" t="str">
        <f t="shared" si="4"/>
        <v xml:space="preserve"> </v>
      </c>
      <c r="S20" s="116" t="str">
        <f t="shared" si="3"/>
        <v xml:space="preserve"> </v>
      </c>
    </row>
    <row r="21" spans="1:19" ht="15" customHeight="1" x14ac:dyDescent="0.25">
      <c r="A21" s="41" t="str">
        <f>'S. Listesi'!E18</f>
        <v xml:space="preserve"> </v>
      </c>
      <c r="B21" s="42" t="str">
        <f>IF('S. Listesi'!F18=0," ",'S. Listesi'!F18)</f>
        <v xml:space="preserve"> </v>
      </c>
      <c r="C21" s="439" t="str">
        <f>IF('S. Listesi'!G18=0,"  ",'S. Listesi'!G18)</f>
        <v xml:space="preserve">  </v>
      </c>
      <c r="D21" s="439"/>
      <c r="E21" s="439"/>
      <c r="F21" s="439"/>
      <c r="G21" s="439"/>
      <c r="H21" s="439"/>
      <c r="I21" s="43" t="str">
        <f>'1. Sınav'!AT20</f>
        <v xml:space="preserve"> </v>
      </c>
      <c r="J21" s="43" t="str">
        <f>'2. Sınav'!AT20</f>
        <v xml:space="preserve"> </v>
      </c>
      <c r="K21" s="43" t="str">
        <f>'3. Sınav'!AT20</f>
        <v xml:space="preserve"> </v>
      </c>
      <c r="L21" s="129"/>
      <c r="M21" s="129"/>
      <c r="N21" s="129"/>
      <c r="O21" s="130"/>
      <c r="P21" s="44" t="str">
        <f t="shared" si="0"/>
        <v xml:space="preserve"> </v>
      </c>
      <c r="Q21" s="45" t="str">
        <f t="shared" si="1"/>
        <v xml:space="preserve"> </v>
      </c>
      <c r="R21" s="45" t="str">
        <f t="shared" si="4"/>
        <v xml:space="preserve"> </v>
      </c>
      <c r="S21" s="116" t="str">
        <f t="shared" si="3"/>
        <v xml:space="preserve"> </v>
      </c>
    </row>
    <row r="22" spans="1:19" ht="15" customHeight="1" x14ac:dyDescent="0.25">
      <c r="A22" s="41" t="str">
        <f>'S. Listesi'!E19</f>
        <v xml:space="preserve"> </v>
      </c>
      <c r="B22" s="42" t="str">
        <f>IF('S. Listesi'!F19=0," ",'S. Listesi'!F19)</f>
        <v xml:space="preserve"> </v>
      </c>
      <c r="C22" s="439" t="str">
        <f>IF('S. Listesi'!G19=0,"  ",'S. Listesi'!G19)</f>
        <v xml:space="preserve">  </v>
      </c>
      <c r="D22" s="439"/>
      <c r="E22" s="439"/>
      <c r="F22" s="439"/>
      <c r="G22" s="439"/>
      <c r="H22" s="439"/>
      <c r="I22" s="43" t="str">
        <f>'1. Sınav'!AT21</f>
        <v xml:space="preserve"> </v>
      </c>
      <c r="J22" s="43" t="str">
        <f>'2. Sınav'!AT21</f>
        <v xml:space="preserve"> </v>
      </c>
      <c r="K22" s="43" t="str">
        <f>'3. Sınav'!AT21</f>
        <v xml:space="preserve"> </v>
      </c>
      <c r="L22" s="129"/>
      <c r="M22" s="129"/>
      <c r="N22" s="129"/>
      <c r="O22" s="130"/>
      <c r="P22" s="44" t="str">
        <f t="shared" si="0"/>
        <v xml:space="preserve"> </v>
      </c>
      <c r="Q22" s="45" t="str">
        <f t="shared" si="1"/>
        <v xml:space="preserve"> </v>
      </c>
      <c r="R22" s="45" t="str">
        <f t="shared" si="4"/>
        <v xml:space="preserve"> </v>
      </c>
      <c r="S22" s="116" t="str">
        <f t="shared" si="3"/>
        <v xml:space="preserve"> </v>
      </c>
    </row>
    <row r="23" spans="1:19" ht="15" customHeight="1" x14ac:dyDescent="0.25">
      <c r="A23" s="41" t="str">
        <f>'S. Listesi'!E20</f>
        <v xml:space="preserve"> </v>
      </c>
      <c r="B23" s="42" t="str">
        <f>IF('S. Listesi'!F20=0," ",'S. Listesi'!F20)</f>
        <v xml:space="preserve"> </v>
      </c>
      <c r="C23" s="439" t="str">
        <f>IF('S. Listesi'!G20=0,"  ",'S. Listesi'!G20)</f>
        <v xml:space="preserve">  </v>
      </c>
      <c r="D23" s="439"/>
      <c r="E23" s="439"/>
      <c r="F23" s="439"/>
      <c r="G23" s="439"/>
      <c r="H23" s="439"/>
      <c r="I23" s="43" t="str">
        <f>'1. Sınav'!AT22</f>
        <v xml:space="preserve"> </v>
      </c>
      <c r="J23" s="43" t="str">
        <f>'2. Sınav'!AT22</f>
        <v xml:space="preserve"> </v>
      </c>
      <c r="K23" s="43" t="str">
        <f>'3. Sınav'!AT22</f>
        <v xml:space="preserve"> </v>
      </c>
      <c r="L23" s="129"/>
      <c r="M23" s="129"/>
      <c r="N23" s="129"/>
      <c r="O23" s="130"/>
      <c r="P23" s="44" t="str">
        <f t="shared" si="0"/>
        <v xml:space="preserve"> </v>
      </c>
      <c r="Q23" s="45" t="str">
        <f t="shared" si="1"/>
        <v xml:space="preserve"> </v>
      </c>
      <c r="R23" s="45" t="str">
        <f t="shared" si="4"/>
        <v xml:space="preserve"> </v>
      </c>
      <c r="S23" s="116" t="str">
        <f t="shared" si="3"/>
        <v xml:space="preserve"> </v>
      </c>
    </row>
    <row r="24" spans="1:19" ht="15" customHeight="1" x14ac:dyDescent="0.25">
      <c r="A24" s="41" t="str">
        <f>'S. Listesi'!E21</f>
        <v xml:space="preserve"> </v>
      </c>
      <c r="B24" s="42" t="str">
        <f>IF('S. Listesi'!F21=0," ",'S. Listesi'!F21)</f>
        <v xml:space="preserve"> </v>
      </c>
      <c r="C24" s="439" t="str">
        <f>IF('S. Listesi'!G21=0,"  ",'S. Listesi'!G21)</f>
        <v xml:space="preserve">  </v>
      </c>
      <c r="D24" s="439"/>
      <c r="E24" s="439"/>
      <c r="F24" s="439"/>
      <c r="G24" s="439"/>
      <c r="H24" s="439"/>
      <c r="I24" s="43" t="str">
        <f>'1. Sınav'!AT23</f>
        <v xml:space="preserve"> </v>
      </c>
      <c r="J24" s="43" t="str">
        <f>'2. Sınav'!AT23</f>
        <v xml:space="preserve"> </v>
      </c>
      <c r="K24" s="43" t="str">
        <f>'3. Sınav'!AT23</f>
        <v xml:space="preserve"> </v>
      </c>
      <c r="L24" s="129"/>
      <c r="M24" s="129"/>
      <c r="N24" s="129"/>
      <c r="O24" s="130"/>
      <c r="P24" s="44" t="str">
        <f t="shared" si="0"/>
        <v xml:space="preserve"> </v>
      </c>
      <c r="Q24" s="45" t="str">
        <f t="shared" si="1"/>
        <v xml:space="preserve"> </v>
      </c>
      <c r="R24" s="45" t="str">
        <f t="shared" si="4"/>
        <v xml:space="preserve"> </v>
      </c>
      <c r="S24" s="116" t="str">
        <f t="shared" si="3"/>
        <v xml:space="preserve"> </v>
      </c>
    </row>
    <row r="25" spans="1:19" ht="15" customHeight="1" x14ac:dyDescent="0.25">
      <c r="A25" s="41" t="str">
        <f>'S. Listesi'!E22</f>
        <v xml:space="preserve"> </v>
      </c>
      <c r="B25" s="42" t="str">
        <f>IF('S. Listesi'!F22=0," ",'S. Listesi'!F22)</f>
        <v xml:space="preserve"> </v>
      </c>
      <c r="C25" s="439" t="str">
        <f>IF('S. Listesi'!G22=0,"  ",'S. Listesi'!G22)</f>
        <v xml:space="preserve">  </v>
      </c>
      <c r="D25" s="439"/>
      <c r="E25" s="439"/>
      <c r="F25" s="439"/>
      <c r="G25" s="439"/>
      <c r="H25" s="439"/>
      <c r="I25" s="43" t="str">
        <f>'1. Sınav'!AT24</f>
        <v xml:space="preserve"> </v>
      </c>
      <c r="J25" s="43" t="str">
        <f>'2. Sınav'!AT24</f>
        <v xml:space="preserve"> </v>
      </c>
      <c r="K25" s="43" t="str">
        <f>'3. Sınav'!AT24</f>
        <v xml:space="preserve"> </v>
      </c>
      <c r="L25" s="129"/>
      <c r="M25" s="129"/>
      <c r="N25" s="129"/>
      <c r="O25" s="130"/>
      <c r="P25" s="44" t="str">
        <f t="shared" si="0"/>
        <v xml:space="preserve"> </v>
      </c>
      <c r="Q25" s="45" t="str">
        <f t="shared" si="1"/>
        <v xml:space="preserve"> </v>
      </c>
      <c r="R25" s="45" t="str">
        <f t="shared" si="4"/>
        <v xml:space="preserve"> </v>
      </c>
      <c r="S25" s="116" t="str">
        <f t="shared" si="3"/>
        <v xml:space="preserve"> </v>
      </c>
    </row>
    <row r="26" spans="1:19" ht="15" customHeight="1" x14ac:dyDescent="0.25">
      <c r="A26" s="41" t="str">
        <f>'S. Listesi'!E23</f>
        <v xml:space="preserve"> </v>
      </c>
      <c r="B26" s="42" t="str">
        <f>IF('S. Listesi'!F23=0," ",'S. Listesi'!F23)</f>
        <v xml:space="preserve"> </v>
      </c>
      <c r="C26" s="439" t="str">
        <f>IF('S. Listesi'!G23=0,"  ",'S. Listesi'!G23)</f>
        <v xml:space="preserve">  </v>
      </c>
      <c r="D26" s="439"/>
      <c r="E26" s="439"/>
      <c r="F26" s="439"/>
      <c r="G26" s="439"/>
      <c r="H26" s="439"/>
      <c r="I26" s="43" t="str">
        <f>'1. Sınav'!AT25</f>
        <v xml:space="preserve"> </v>
      </c>
      <c r="J26" s="43" t="str">
        <f>'2. Sınav'!AT25</f>
        <v xml:space="preserve"> </v>
      </c>
      <c r="K26" s="43" t="str">
        <f>'3. Sınav'!AT25</f>
        <v xml:space="preserve"> </v>
      </c>
      <c r="L26" s="129"/>
      <c r="M26" s="129"/>
      <c r="N26" s="129"/>
      <c r="O26" s="130"/>
      <c r="P26" s="44" t="str">
        <f t="shared" si="0"/>
        <v xml:space="preserve"> </v>
      </c>
      <c r="Q26" s="45" t="str">
        <f t="shared" si="1"/>
        <v xml:space="preserve"> </v>
      </c>
      <c r="R26" s="45" t="str">
        <f t="shared" si="4"/>
        <v xml:space="preserve"> </v>
      </c>
      <c r="S26" s="116" t="str">
        <f t="shared" si="3"/>
        <v xml:space="preserve"> </v>
      </c>
    </row>
    <row r="27" spans="1:19" ht="15" customHeight="1" x14ac:dyDescent="0.25">
      <c r="A27" s="41" t="str">
        <f>'S. Listesi'!E24</f>
        <v xml:space="preserve"> </v>
      </c>
      <c r="B27" s="42" t="str">
        <f>IF('S. Listesi'!F24=0," ",'S. Listesi'!F24)</f>
        <v xml:space="preserve"> </v>
      </c>
      <c r="C27" s="439" t="str">
        <f>IF('S. Listesi'!G24=0,"  ",'S. Listesi'!G24)</f>
        <v xml:space="preserve">  </v>
      </c>
      <c r="D27" s="439"/>
      <c r="E27" s="439"/>
      <c r="F27" s="439"/>
      <c r="G27" s="439"/>
      <c r="H27" s="439"/>
      <c r="I27" s="43" t="str">
        <f>'1. Sınav'!AT26</f>
        <v xml:space="preserve"> </v>
      </c>
      <c r="J27" s="43" t="str">
        <f>'2. Sınav'!AT26</f>
        <v xml:space="preserve"> </v>
      </c>
      <c r="K27" s="43" t="str">
        <f>'3. Sınav'!AT26</f>
        <v xml:space="preserve"> </v>
      </c>
      <c r="L27" s="129"/>
      <c r="M27" s="129"/>
      <c r="N27" s="129"/>
      <c r="O27" s="130"/>
      <c r="P27" s="44" t="str">
        <f t="shared" si="0"/>
        <v xml:space="preserve"> </v>
      </c>
      <c r="Q27" s="45" t="str">
        <f t="shared" si="1"/>
        <v xml:space="preserve"> </v>
      </c>
      <c r="R27" s="45" t="str">
        <f t="shared" si="4"/>
        <v xml:space="preserve"> </v>
      </c>
      <c r="S27" s="116" t="str">
        <f t="shared" si="3"/>
        <v xml:space="preserve"> </v>
      </c>
    </row>
    <row r="28" spans="1:19" ht="15" customHeight="1" x14ac:dyDescent="0.25">
      <c r="A28" s="41" t="str">
        <f>'S. Listesi'!E25</f>
        <v xml:space="preserve"> </v>
      </c>
      <c r="B28" s="42" t="str">
        <f>IF('S. Listesi'!F25=0," ",'S. Listesi'!F25)</f>
        <v xml:space="preserve"> </v>
      </c>
      <c r="C28" s="439" t="str">
        <f>IF('S. Listesi'!G25=0,"  ",'S. Listesi'!G25)</f>
        <v xml:space="preserve">  </v>
      </c>
      <c r="D28" s="439"/>
      <c r="E28" s="439"/>
      <c r="F28" s="439"/>
      <c r="G28" s="439"/>
      <c r="H28" s="439"/>
      <c r="I28" s="43" t="str">
        <f>'1. Sınav'!AT27</f>
        <v xml:space="preserve"> </v>
      </c>
      <c r="J28" s="43" t="str">
        <f>'2. Sınav'!AT27</f>
        <v xml:space="preserve"> </v>
      </c>
      <c r="K28" s="43" t="str">
        <f>'3. Sınav'!AT27</f>
        <v xml:space="preserve"> </v>
      </c>
      <c r="L28" s="129"/>
      <c r="M28" s="129"/>
      <c r="N28" s="129"/>
      <c r="O28" s="130"/>
      <c r="P28" s="44" t="str">
        <f t="shared" si="0"/>
        <v xml:space="preserve"> </v>
      </c>
      <c r="Q28" s="45" t="str">
        <f t="shared" si="1"/>
        <v xml:space="preserve"> </v>
      </c>
      <c r="R28" s="45" t="str">
        <f t="shared" si="4"/>
        <v xml:space="preserve"> </v>
      </c>
      <c r="S28" s="116" t="str">
        <f t="shared" si="3"/>
        <v xml:space="preserve"> </v>
      </c>
    </row>
    <row r="29" spans="1:19" ht="15" customHeight="1" x14ac:dyDescent="0.25">
      <c r="A29" s="41" t="str">
        <f>'S. Listesi'!E26</f>
        <v xml:space="preserve"> </v>
      </c>
      <c r="B29" s="42" t="str">
        <f>IF('S. Listesi'!F26=0," ",'S. Listesi'!F26)</f>
        <v xml:space="preserve"> </v>
      </c>
      <c r="C29" s="455" t="str">
        <f>IF('S. Listesi'!G26=0,"  ",'S. Listesi'!G26)</f>
        <v xml:space="preserve">  </v>
      </c>
      <c r="D29" s="456"/>
      <c r="E29" s="456"/>
      <c r="F29" s="456"/>
      <c r="G29" s="456"/>
      <c r="H29" s="456"/>
      <c r="I29" s="43" t="str">
        <f>'1. Sınav'!AT28</f>
        <v xml:space="preserve"> </v>
      </c>
      <c r="J29" s="43" t="str">
        <f>'2. Sınav'!AT28</f>
        <v xml:space="preserve"> </v>
      </c>
      <c r="K29" s="43" t="str">
        <f>'3. Sınav'!AT28</f>
        <v xml:space="preserve"> </v>
      </c>
      <c r="L29" s="129"/>
      <c r="M29" s="129"/>
      <c r="N29" s="129"/>
      <c r="O29" s="130"/>
      <c r="P29" s="44" t="str">
        <f t="shared" si="0"/>
        <v xml:space="preserve"> </v>
      </c>
      <c r="Q29" s="45" t="str">
        <f t="shared" si="1"/>
        <v xml:space="preserve"> </v>
      </c>
      <c r="R29" s="45" t="str">
        <f t="shared" si="4"/>
        <v xml:space="preserve"> </v>
      </c>
      <c r="S29" s="116" t="str">
        <f t="shared" si="3"/>
        <v xml:space="preserve"> </v>
      </c>
    </row>
    <row r="30" spans="1:19" ht="15" customHeight="1" x14ac:dyDescent="0.25">
      <c r="A30" s="41" t="str">
        <f>'S. Listesi'!E27</f>
        <v xml:space="preserve"> </v>
      </c>
      <c r="B30" s="42" t="str">
        <f>IF('S. Listesi'!F27=0," ",'S. Listesi'!F27)</f>
        <v xml:space="preserve"> </v>
      </c>
      <c r="C30" s="455" t="str">
        <f>IF('S. Listesi'!G27=0,"  ",'S. Listesi'!G27)</f>
        <v xml:space="preserve">  </v>
      </c>
      <c r="D30" s="456"/>
      <c r="E30" s="456"/>
      <c r="F30" s="456"/>
      <c r="G30" s="456"/>
      <c r="H30" s="456"/>
      <c r="I30" s="43" t="str">
        <f>'1. Sınav'!AT29</f>
        <v xml:space="preserve"> </v>
      </c>
      <c r="J30" s="43" t="str">
        <f>'2. Sınav'!AT29</f>
        <v xml:space="preserve"> </v>
      </c>
      <c r="K30" s="43" t="str">
        <f>'3. Sınav'!AT29</f>
        <v xml:space="preserve"> </v>
      </c>
      <c r="L30" s="129"/>
      <c r="M30" s="129"/>
      <c r="N30" s="129"/>
      <c r="O30" s="130"/>
      <c r="P30" s="44" t="str">
        <f t="shared" si="0"/>
        <v xml:space="preserve"> </v>
      </c>
      <c r="Q30" s="45" t="str">
        <f t="shared" si="1"/>
        <v xml:space="preserve"> </v>
      </c>
      <c r="R30" s="45" t="str">
        <f t="shared" si="4"/>
        <v xml:space="preserve"> </v>
      </c>
      <c r="S30" s="116" t="str">
        <f t="shared" si="3"/>
        <v xml:space="preserve"> </v>
      </c>
    </row>
    <row r="31" spans="1:19" ht="15" customHeight="1" x14ac:dyDescent="0.25">
      <c r="A31" s="41" t="str">
        <f>'S. Listesi'!E28</f>
        <v xml:space="preserve"> </v>
      </c>
      <c r="B31" s="42" t="str">
        <f>IF('S. Listesi'!F28=0," ",'S. Listesi'!F28)</f>
        <v xml:space="preserve"> </v>
      </c>
      <c r="C31" s="455" t="str">
        <f>IF('S. Listesi'!G28=0,"  ",'S. Listesi'!G28)</f>
        <v xml:space="preserve">  </v>
      </c>
      <c r="D31" s="456"/>
      <c r="E31" s="456"/>
      <c r="F31" s="456"/>
      <c r="G31" s="456"/>
      <c r="H31" s="456"/>
      <c r="I31" s="43" t="str">
        <f>'1. Sınav'!AT30</f>
        <v xml:space="preserve"> </v>
      </c>
      <c r="J31" s="43" t="str">
        <f>'2. Sınav'!AT30</f>
        <v xml:space="preserve"> </v>
      </c>
      <c r="K31" s="43" t="str">
        <f>'3. Sınav'!AT30</f>
        <v xml:space="preserve"> </v>
      </c>
      <c r="L31" s="129"/>
      <c r="M31" s="129"/>
      <c r="N31" s="129"/>
      <c r="O31" s="130"/>
      <c r="P31" s="44" t="str">
        <f t="shared" si="0"/>
        <v xml:space="preserve"> </v>
      </c>
      <c r="Q31" s="45" t="str">
        <f t="shared" si="1"/>
        <v xml:space="preserve"> </v>
      </c>
      <c r="R31" s="45" t="str">
        <f t="shared" si="4"/>
        <v xml:space="preserve"> </v>
      </c>
      <c r="S31" s="116" t="str">
        <f t="shared" si="3"/>
        <v xml:space="preserve"> </v>
      </c>
    </row>
    <row r="32" spans="1:19" ht="15" customHeight="1" x14ac:dyDescent="0.25">
      <c r="A32" s="41" t="str">
        <f>'S. Listesi'!E29</f>
        <v xml:space="preserve"> </v>
      </c>
      <c r="B32" s="42" t="str">
        <f>IF('S. Listesi'!F29=0," ",'S. Listesi'!F29)</f>
        <v xml:space="preserve"> </v>
      </c>
      <c r="C32" s="455" t="str">
        <f>IF('S. Listesi'!G29=0,"  ",'S. Listesi'!G29)</f>
        <v xml:space="preserve">  </v>
      </c>
      <c r="D32" s="456"/>
      <c r="E32" s="456"/>
      <c r="F32" s="456"/>
      <c r="G32" s="456"/>
      <c r="H32" s="456"/>
      <c r="I32" s="43" t="str">
        <f>'1. Sınav'!AT31</f>
        <v xml:space="preserve"> </v>
      </c>
      <c r="J32" s="43" t="str">
        <f>'2. Sınav'!AT31</f>
        <v xml:space="preserve"> </v>
      </c>
      <c r="K32" s="43" t="str">
        <f>'3. Sınav'!AT31</f>
        <v xml:space="preserve"> </v>
      </c>
      <c r="L32" s="129"/>
      <c r="M32" s="129"/>
      <c r="N32" s="129"/>
      <c r="O32" s="130"/>
      <c r="P32" s="44" t="str">
        <f t="shared" si="0"/>
        <v xml:space="preserve"> </v>
      </c>
      <c r="Q32" s="45" t="str">
        <f t="shared" si="1"/>
        <v xml:space="preserve"> </v>
      </c>
      <c r="R32" s="45" t="str">
        <f t="shared" si="4"/>
        <v xml:space="preserve"> </v>
      </c>
      <c r="S32" s="116" t="str">
        <f t="shared" si="3"/>
        <v xml:space="preserve"> </v>
      </c>
    </row>
    <row r="33" spans="1:19" ht="15" customHeight="1" x14ac:dyDescent="0.25">
      <c r="A33" s="41" t="str">
        <f>'S. Listesi'!E30</f>
        <v xml:space="preserve"> </v>
      </c>
      <c r="B33" s="42" t="str">
        <f>IF('S. Listesi'!F30=0," ",'S. Listesi'!F30)</f>
        <v xml:space="preserve"> </v>
      </c>
      <c r="C33" s="455" t="str">
        <f>IF('S. Listesi'!G30=0,"  ",'S. Listesi'!G30)</f>
        <v xml:space="preserve">  </v>
      </c>
      <c r="D33" s="456"/>
      <c r="E33" s="456"/>
      <c r="F33" s="456"/>
      <c r="G33" s="456"/>
      <c r="H33" s="456"/>
      <c r="I33" s="43" t="str">
        <f>'1. Sınav'!AT32</f>
        <v xml:space="preserve"> </v>
      </c>
      <c r="J33" s="43" t="str">
        <f>'2. Sınav'!AT32</f>
        <v xml:space="preserve"> </v>
      </c>
      <c r="K33" s="43" t="str">
        <f>'3. Sınav'!AT32</f>
        <v xml:space="preserve"> </v>
      </c>
      <c r="L33" s="129"/>
      <c r="M33" s="129"/>
      <c r="N33" s="129"/>
      <c r="O33" s="130"/>
      <c r="P33" s="44" t="str">
        <f t="shared" si="0"/>
        <v xml:space="preserve"> </v>
      </c>
      <c r="Q33" s="45" t="str">
        <f t="shared" si="1"/>
        <v xml:space="preserve"> </v>
      </c>
      <c r="R33" s="45" t="str">
        <f t="shared" si="4"/>
        <v xml:space="preserve"> </v>
      </c>
      <c r="S33" s="116" t="str">
        <f t="shared" si="3"/>
        <v xml:space="preserve"> </v>
      </c>
    </row>
    <row r="34" spans="1:19" ht="15" customHeight="1" x14ac:dyDescent="0.25">
      <c r="A34" s="41" t="str">
        <f>'S. Listesi'!E31</f>
        <v xml:space="preserve"> </v>
      </c>
      <c r="B34" s="42" t="str">
        <f>IF('S. Listesi'!F31=0," ",'S. Listesi'!F31)</f>
        <v xml:space="preserve"> </v>
      </c>
      <c r="C34" s="455" t="str">
        <f>IF('S. Listesi'!G31=0,"  ",'S. Listesi'!G31)</f>
        <v xml:space="preserve">  </v>
      </c>
      <c r="D34" s="456"/>
      <c r="E34" s="456"/>
      <c r="F34" s="456"/>
      <c r="G34" s="456"/>
      <c r="H34" s="456"/>
      <c r="I34" s="43" t="str">
        <f>'1. Sınav'!AT33</f>
        <v xml:space="preserve"> </v>
      </c>
      <c r="J34" s="43" t="str">
        <f>'2. Sınav'!AT33</f>
        <v xml:space="preserve"> </v>
      </c>
      <c r="K34" s="43" t="str">
        <f>'3. Sınav'!AT33</f>
        <v xml:space="preserve"> </v>
      </c>
      <c r="L34" s="129"/>
      <c r="M34" s="129"/>
      <c r="N34" s="129"/>
      <c r="O34" s="130"/>
      <c r="P34" s="44" t="str">
        <f t="shared" si="0"/>
        <v xml:space="preserve"> </v>
      </c>
      <c r="Q34" s="45" t="str">
        <f t="shared" si="1"/>
        <v xml:space="preserve"> </v>
      </c>
      <c r="R34" s="45" t="str">
        <f t="shared" si="4"/>
        <v xml:space="preserve"> </v>
      </c>
      <c r="S34" s="116" t="str">
        <f t="shared" si="3"/>
        <v xml:space="preserve"> </v>
      </c>
    </row>
    <row r="35" spans="1:19" ht="15" customHeight="1" x14ac:dyDescent="0.25">
      <c r="A35" s="41" t="str">
        <f>'S. Listesi'!E32</f>
        <v xml:space="preserve"> </v>
      </c>
      <c r="B35" s="42" t="str">
        <f>IF('S. Listesi'!F32=0," ",'S. Listesi'!F32)</f>
        <v xml:space="preserve"> </v>
      </c>
      <c r="C35" s="439" t="str">
        <f>IF('S. Listesi'!G32=0,"  ",'S. Listesi'!G32)</f>
        <v xml:space="preserve">  </v>
      </c>
      <c r="D35" s="439"/>
      <c r="E35" s="439"/>
      <c r="F35" s="439"/>
      <c r="G35" s="439"/>
      <c r="H35" s="439"/>
      <c r="I35" s="43" t="str">
        <f>'1. Sınav'!AT34</f>
        <v xml:space="preserve"> </v>
      </c>
      <c r="J35" s="43" t="str">
        <f>'2. Sınav'!AT34</f>
        <v xml:space="preserve"> </v>
      </c>
      <c r="K35" s="43" t="str">
        <f>'3. Sınav'!AT34</f>
        <v xml:space="preserve"> </v>
      </c>
      <c r="L35" s="129"/>
      <c r="M35" s="129"/>
      <c r="N35" s="129"/>
      <c r="O35" s="130"/>
      <c r="P35" s="44" t="str">
        <f t="shared" si="0"/>
        <v xml:space="preserve"> </v>
      </c>
      <c r="Q35" s="45" t="str">
        <f t="shared" si="1"/>
        <v xml:space="preserve"> </v>
      </c>
      <c r="R35" s="45" t="str">
        <f t="shared" si="4"/>
        <v xml:space="preserve"> </v>
      </c>
      <c r="S35" s="116" t="str">
        <f t="shared" si="3"/>
        <v xml:space="preserve"> </v>
      </c>
    </row>
    <row r="36" spans="1:19" ht="15" customHeight="1" x14ac:dyDescent="0.25">
      <c r="A36" s="41" t="str">
        <f>'S. Listesi'!E33</f>
        <v xml:space="preserve"> </v>
      </c>
      <c r="B36" s="42" t="str">
        <f>IF('S. Listesi'!F33=0," ",'S. Listesi'!F33)</f>
        <v xml:space="preserve"> </v>
      </c>
      <c r="C36" s="439" t="str">
        <f>IF('S. Listesi'!G33=0,"  ",'S. Listesi'!G33)</f>
        <v xml:space="preserve">  </v>
      </c>
      <c r="D36" s="439"/>
      <c r="E36" s="439"/>
      <c r="F36" s="439"/>
      <c r="G36" s="439"/>
      <c r="H36" s="439"/>
      <c r="I36" s="43" t="str">
        <f>'1. Sınav'!AT35</f>
        <v xml:space="preserve"> </v>
      </c>
      <c r="J36" s="43" t="str">
        <f>'2. Sınav'!AT35</f>
        <v xml:space="preserve"> </v>
      </c>
      <c r="K36" s="43" t="str">
        <f>'3. Sınav'!AT35</f>
        <v xml:space="preserve"> </v>
      </c>
      <c r="L36" s="129"/>
      <c r="M36" s="129"/>
      <c r="N36" s="129"/>
      <c r="O36" s="130"/>
      <c r="P36" s="44" t="str">
        <f t="shared" si="0"/>
        <v xml:space="preserve"> </v>
      </c>
      <c r="Q36" s="45" t="str">
        <f t="shared" si="1"/>
        <v xml:space="preserve"> </v>
      </c>
      <c r="R36" s="45"/>
      <c r="S36" s="116" t="str">
        <f t="shared" si="3"/>
        <v xml:space="preserve"> </v>
      </c>
    </row>
    <row r="37" spans="1:19" ht="15" customHeight="1" x14ac:dyDescent="0.25">
      <c r="A37" s="41" t="str">
        <f>'S. Listesi'!E34</f>
        <v xml:space="preserve"> </v>
      </c>
      <c r="B37" s="42" t="str">
        <f>IF('S. Listesi'!F34=0," ",'S. Listesi'!F34)</f>
        <v xml:space="preserve"> </v>
      </c>
      <c r="C37" s="439" t="str">
        <f>IF('S. Listesi'!G34=0,"  ",'S. Listesi'!G34)</f>
        <v xml:space="preserve">  </v>
      </c>
      <c r="D37" s="439"/>
      <c r="E37" s="439"/>
      <c r="F37" s="439"/>
      <c r="G37" s="439"/>
      <c r="H37" s="439"/>
      <c r="I37" s="43" t="str">
        <f>'1. Sınav'!AT36</f>
        <v xml:space="preserve"> </v>
      </c>
      <c r="J37" s="43" t="str">
        <f>'2. Sınav'!AT36</f>
        <v xml:space="preserve"> </v>
      </c>
      <c r="K37" s="43" t="str">
        <f>'3. Sınav'!AT36</f>
        <v xml:space="preserve"> </v>
      </c>
      <c r="L37" s="129"/>
      <c r="M37" s="129"/>
      <c r="N37" s="129"/>
      <c r="O37" s="130"/>
      <c r="P37" s="44" t="str">
        <f t="shared" si="0"/>
        <v xml:space="preserve"> </v>
      </c>
      <c r="Q37" s="45" t="str">
        <f t="shared" si="1"/>
        <v xml:space="preserve"> </v>
      </c>
      <c r="R37" s="45"/>
      <c r="S37" s="116" t="str">
        <f t="shared" si="3"/>
        <v xml:space="preserve"> </v>
      </c>
    </row>
    <row r="38" spans="1:19" ht="15" customHeight="1" x14ac:dyDescent="0.25">
      <c r="A38" s="41" t="str">
        <f>'S. Listesi'!E35</f>
        <v xml:space="preserve"> </v>
      </c>
      <c r="B38" s="42" t="str">
        <f>IF('S. Listesi'!F35=0," ",'S. Listesi'!F35)</f>
        <v xml:space="preserve"> </v>
      </c>
      <c r="C38" s="439" t="str">
        <f>IF('S. Listesi'!G35=0,"  ",'S. Listesi'!G35)</f>
        <v xml:space="preserve">  </v>
      </c>
      <c r="D38" s="439"/>
      <c r="E38" s="439"/>
      <c r="F38" s="439"/>
      <c r="G38" s="439"/>
      <c r="H38" s="439"/>
      <c r="I38" s="43" t="str">
        <f>'1. Sınav'!AT37</f>
        <v xml:space="preserve"> </v>
      </c>
      <c r="J38" s="43" t="str">
        <f>'2. Sınav'!AT37</f>
        <v xml:space="preserve"> </v>
      </c>
      <c r="K38" s="43" t="str">
        <f>'3. Sınav'!AT37</f>
        <v xml:space="preserve"> </v>
      </c>
      <c r="L38" s="129"/>
      <c r="M38" s="129"/>
      <c r="N38" s="129"/>
      <c r="O38" s="130"/>
      <c r="P38" s="44" t="str">
        <f t="shared" si="0"/>
        <v xml:space="preserve"> </v>
      </c>
      <c r="Q38" s="45" t="str">
        <f t="shared" si="1"/>
        <v xml:space="preserve"> </v>
      </c>
      <c r="R38" s="45"/>
      <c r="S38" s="116" t="str">
        <f t="shared" si="3"/>
        <v xml:space="preserve"> </v>
      </c>
    </row>
    <row r="39" spans="1:19" ht="15" customHeight="1" x14ac:dyDescent="0.25">
      <c r="A39" s="41" t="str">
        <f>'S. Listesi'!E36</f>
        <v xml:space="preserve"> </v>
      </c>
      <c r="B39" s="42" t="str">
        <f>IF('S. Listesi'!F36=0," ",'S. Listesi'!F36)</f>
        <v xml:space="preserve"> </v>
      </c>
      <c r="C39" s="439" t="str">
        <f>IF('S. Listesi'!G36=0,"  ",'S. Listesi'!G36)</f>
        <v xml:space="preserve">  </v>
      </c>
      <c r="D39" s="439"/>
      <c r="E39" s="439"/>
      <c r="F39" s="439"/>
      <c r="G39" s="439"/>
      <c r="H39" s="439"/>
      <c r="I39" s="43" t="str">
        <f>'1. Sınav'!AT38</f>
        <v xml:space="preserve"> </v>
      </c>
      <c r="J39" s="43" t="str">
        <f>'2. Sınav'!AT38</f>
        <v xml:space="preserve"> </v>
      </c>
      <c r="K39" s="43" t="str">
        <f>'3. Sınav'!AT38</f>
        <v xml:space="preserve"> </v>
      </c>
      <c r="L39" s="129"/>
      <c r="M39" s="129"/>
      <c r="N39" s="129"/>
      <c r="O39" s="130"/>
      <c r="P39" s="44" t="str">
        <f t="shared" si="0"/>
        <v xml:space="preserve"> </v>
      </c>
      <c r="Q39" s="45" t="str">
        <f t="shared" si="1"/>
        <v xml:space="preserve"> </v>
      </c>
      <c r="R39" s="45"/>
      <c r="S39" s="116" t="str">
        <f t="shared" si="3"/>
        <v xml:space="preserve"> </v>
      </c>
    </row>
    <row r="40" spans="1:19" ht="15" customHeight="1" x14ac:dyDescent="0.25">
      <c r="A40" s="41" t="str">
        <f>'S. Listesi'!E37</f>
        <v xml:space="preserve"> </v>
      </c>
      <c r="B40" s="42" t="str">
        <f>IF('S. Listesi'!F37=0," ",'S. Listesi'!F37)</f>
        <v xml:space="preserve"> </v>
      </c>
      <c r="C40" s="439" t="str">
        <f>IF('S. Listesi'!G37=0,"  ",'S. Listesi'!G37)</f>
        <v xml:space="preserve">  </v>
      </c>
      <c r="D40" s="439"/>
      <c r="E40" s="439"/>
      <c r="F40" s="439"/>
      <c r="G40" s="439"/>
      <c r="H40" s="439"/>
      <c r="I40" s="43" t="str">
        <f>'1. Sınav'!AT39</f>
        <v xml:space="preserve"> </v>
      </c>
      <c r="J40" s="43" t="str">
        <f>'2. Sınav'!AT39</f>
        <v xml:space="preserve"> </v>
      </c>
      <c r="K40" s="43" t="str">
        <f>'3. Sınav'!AT39</f>
        <v xml:space="preserve"> </v>
      </c>
      <c r="L40" s="129"/>
      <c r="M40" s="129"/>
      <c r="N40" s="129"/>
      <c r="O40" s="130"/>
      <c r="P40" s="44" t="str">
        <f t="shared" si="0"/>
        <v xml:space="preserve"> </v>
      </c>
      <c r="Q40" s="45" t="str">
        <f t="shared" si="1"/>
        <v xml:space="preserve"> </v>
      </c>
      <c r="R40" s="45"/>
      <c r="S40" s="116" t="str">
        <f t="shared" si="3"/>
        <v xml:space="preserve"> </v>
      </c>
    </row>
    <row r="41" spans="1:19" ht="15" customHeight="1" x14ac:dyDescent="0.25">
      <c r="A41" s="41" t="str">
        <f>'S. Listesi'!E38</f>
        <v xml:space="preserve"> </v>
      </c>
      <c r="B41" s="42"/>
      <c r="C41" s="439"/>
      <c r="D41" s="439"/>
      <c r="E41" s="439"/>
      <c r="F41" s="439"/>
      <c r="G41" s="439"/>
      <c r="H41" s="439"/>
      <c r="I41" s="43" t="str">
        <f>'1. Sınav'!AT40</f>
        <v xml:space="preserve"> </v>
      </c>
      <c r="J41" s="43" t="str">
        <f>'2. Sınav'!AT40</f>
        <v xml:space="preserve"> </v>
      </c>
      <c r="K41" s="43" t="str">
        <f>'3. Sınav'!AT40</f>
        <v xml:space="preserve"> </v>
      </c>
      <c r="L41" s="129"/>
      <c r="M41" s="129"/>
      <c r="N41" s="129"/>
      <c r="O41" s="130"/>
      <c r="P41" s="44" t="str">
        <f t="shared" si="0"/>
        <v xml:space="preserve"> </v>
      </c>
      <c r="Q41" s="45" t="str">
        <f t="shared" si="1"/>
        <v xml:space="preserve"> </v>
      </c>
      <c r="R41" s="45"/>
      <c r="S41" s="116" t="str">
        <f t="shared" si="3"/>
        <v xml:space="preserve"> </v>
      </c>
    </row>
    <row r="42" spans="1:19" ht="15" customHeight="1" x14ac:dyDescent="0.25">
      <c r="A42" s="41" t="str">
        <f>'S. Listesi'!E39</f>
        <v xml:space="preserve"> </v>
      </c>
      <c r="B42" s="42"/>
      <c r="C42" s="439"/>
      <c r="D42" s="439"/>
      <c r="E42" s="439"/>
      <c r="F42" s="439"/>
      <c r="G42" s="439"/>
      <c r="H42" s="439"/>
      <c r="I42" s="43" t="str">
        <f>'1. Sınav'!AT41</f>
        <v xml:space="preserve"> </v>
      </c>
      <c r="J42" s="43" t="str">
        <f>'2. Sınav'!AT41</f>
        <v xml:space="preserve"> </v>
      </c>
      <c r="K42" s="43" t="str">
        <f>'3. Sınav'!AT41</f>
        <v xml:space="preserve"> </v>
      </c>
      <c r="L42" s="129"/>
      <c r="M42" s="129"/>
      <c r="N42" s="129"/>
      <c r="O42" s="130"/>
      <c r="P42" s="44" t="str">
        <f t="shared" si="0"/>
        <v xml:space="preserve"> </v>
      </c>
      <c r="Q42" s="45" t="str">
        <f t="shared" si="1"/>
        <v xml:space="preserve"> </v>
      </c>
      <c r="R42" s="45"/>
      <c r="S42" s="116" t="str">
        <f t="shared" si="3"/>
        <v xml:space="preserve"> </v>
      </c>
    </row>
    <row r="43" spans="1:19" ht="15" customHeight="1" x14ac:dyDescent="0.25">
      <c r="A43" s="41" t="str">
        <f>'S. Listesi'!E40</f>
        <v xml:space="preserve"> </v>
      </c>
      <c r="B43" s="42"/>
      <c r="C43" s="439"/>
      <c r="D43" s="439"/>
      <c r="E43" s="439"/>
      <c r="F43" s="439"/>
      <c r="G43" s="439"/>
      <c r="H43" s="439"/>
      <c r="I43" s="43" t="str">
        <f>'1. Sınav'!AT42</f>
        <v xml:space="preserve"> </v>
      </c>
      <c r="J43" s="43" t="str">
        <f>'2. Sınav'!AT42</f>
        <v xml:space="preserve"> </v>
      </c>
      <c r="K43" s="43" t="str">
        <f>'3. Sınav'!AT42</f>
        <v xml:space="preserve"> </v>
      </c>
      <c r="L43" s="129"/>
      <c r="M43" s="129"/>
      <c r="N43" s="129"/>
      <c r="O43" s="130"/>
      <c r="P43" s="44" t="str">
        <f t="shared" si="0"/>
        <v xml:space="preserve"> </v>
      </c>
      <c r="Q43" s="45" t="str">
        <f t="shared" si="1"/>
        <v xml:space="preserve"> </v>
      </c>
      <c r="R43" s="45"/>
      <c r="S43" s="116" t="str">
        <f t="shared" si="3"/>
        <v xml:space="preserve"> </v>
      </c>
    </row>
    <row r="44" spans="1:19" ht="15" customHeight="1" x14ac:dyDescent="0.25">
      <c r="A44" s="41" t="str">
        <f>'S. Listesi'!E41</f>
        <v xml:space="preserve"> </v>
      </c>
      <c r="B44" s="42"/>
      <c r="C44" s="439"/>
      <c r="D44" s="439"/>
      <c r="E44" s="439"/>
      <c r="F44" s="439"/>
      <c r="G44" s="439"/>
      <c r="H44" s="439"/>
      <c r="I44" s="43" t="str">
        <f>'1. Sınav'!AT43</f>
        <v xml:space="preserve"> </v>
      </c>
      <c r="J44" s="43" t="str">
        <f>'2. Sınav'!AT43</f>
        <v xml:space="preserve"> </v>
      </c>
      <c r="K44" s="43" t="str">
        <f>'3. Sınav'!AT43</f>
        <v xml:space="preserve"> </v>
      </c>
      <c r="L44" s="129"/>
      <c r="M44" s="129"/>
      <c r="N44" s="129"/>
      <c r="O44" s="130"/>
      <c r="P44" s="44" t="str">
        <f t="shared" si="0"/>
        <v xml:space="preserve"> </v>
      </c>
      <c r="Q44" s="45" t="str">
        <f t="shared" si="1"/>
        <v xml:space="preserve"> </v>
      </c>
      <c r="R44" s="45"/>
      <c r="S44" s="116" t="str">
        <f t="shared" si="3"/>
        <v xml:space="preserve"> </v>
      </c>
    </row>
    <row r="45" spans="1:19" ht="15" customHeight="1" x14ac:dyDescent="0.25">
      <c r="A45" s="41" t="str">
        <f>'S. Listesi'!E42</f>
        <v xml:space="preserve"> </v>
      </c>
      <c r="B45" s="42"/>
      <c r="C45" s="439"/>
      <c r="D45" s="439"/>
      <c r="E45" s="439"/>
      <c r="F45" s="439"/>
      <c r="G45" s="439"/>
      <c r="H45" s="439"/>
      <c r="I45" s="43" t="str">
        <f>'1. Sınav'!AT44</f>
        <v xml:space="preserve"> </v>
      </c>
      <c r="J45" s="43" t="str">
        <f>'2. Sınav'!AT44</f>
        <v xml:space="preserve"> </v>
      </c>
      <c r="K45" s="43" t="str">
        <f>'3. Sınav'!AT44</f>
        <v xml:space="preserve"> </v>
      </c>
      <c r="L45" s="129"/>
      <c r="M45" s="129"/>
      <c r="N45" s="129"/>
      <c r="O45" s="130"/>
      <c r="P45" s="44" t="str">
        <f t="shared" si="0"/>
        <v xml:space="preserve"> </v>
      </c>
      <c r="Q45" s="45" t="str">
        <f t="shared" si="1"/>
        <v xml:space="preserve"> </v>
      </c>
      <c r="R45" s="45"/>
      <c r="S45" s="116" t="str">
        <f t="shared" si="3"/>
        <v xml:space="preserve"> </v>
      </c>
    </row>
    <row r="46" spans="1:19" ht="15" customHeight="1" x14ac:dyDescent="0.25">
      <c r="A46" s="41" t="str">
        <f>'S. Listesi'!E43</f>
        <v xml:space="preserve"> </v>
      </c>
      <c r="B46" s="42"/>
      <c r="C46" s="439"/>
      <c r="D46" s="439"/>
      <c r="E46" s="439"/>
      <c r="F46" s="439"/>
      <c r="G46" s="439"/>
      <c r="H46" s="439"/>
      <c r="I46" s="43" t="str">
        <f>'1. Sınav'!AT45</f>
        <v xml:space="preserve"> </v>
      </c>
      <c r="J46" s="43" t="str">
        <f>'2. Sınav'!AT45</f>
        <v xml:space="preserve"> </v>
      </c>
      <c r="K46" s="43" t="str">
        <f>'3. Sınav'!AT45</f>
        <v xml:space="preserve"> </v>
      </c>
      <c r="L46" s="129"/>
      <c r="M46" s="129"/>
      <c r="N46" s="129"/>
      <c r="O46" s="130"/>
      <c r="P46" s="44" t="str">
        <f t="shared" si="0"/>
        <v xml:space="preserve"> </v>
      </c>
      <c r="Q46" s="45" t="str">
        <f t="shared" si="1"/>
        <v xml:space="preserve"> </v>
      </c>
      <c r="R46" s="45"/>
      <c r="S46" s="116" t="str">
        <f t="shared" si="3"/>
        <v xml:space="preserve"> </v>
      </c>
    </row>
    <row r="47" spans="1:19" ht="24" customHeight="1" x14ac:dyDescent="0.25">
      <c r="A47" s="461" t="s">
        <v>77</v>
      </c>
      <c r="B47" s="462"/>
      <c r="C47" s="462"/>
      <c r="D47" s="462"/>
      <c r="E47" s="462"/>
      <c r="F47" s="462"/>
      <c r="G47" s="462"/>
      <c r="H47" s="462"/>
      <c r="I47" s="46" t="s">
        <v>74</v>
      </c>
      <c r="J47" s="46" t="s">
        <v>75</v>
      </c>
      <c r="K47" s="46" t="s">
        <v>76</v>
      </c>
      <c r="L47" s="139" t="s">
        <v>93</v>
      </c>
      <c r="M47" s="139" t="s">
        <v>94</v>
      </c>
      <c r="N47" s="139" t="s">
        <v>95</v>
      </c>
      <c r="O47" s="139" t="s">
        <v>96</v>
      </c>
      <c r="P47" s="140" t="s">
        <v>71</v>
      </c>
      <c r="Q47" s="141" t="s">
        <v>73</v>
      </c>
      <c r="R47" s="162"/>
      <c r="S47" s="466"/>
    </row>
    <row r="48" spans="1:19" ht="15" customHeight="1" x14ac:dyDescent="0.25">
      <c r="A48" s="463"/>
      <c r="B48" s="464"/>
      <c r="C48" s="464"/>
      <c r="D48" s="464"/>
      <c r="E48" s="464"/>
      <c r="F48" s="464"/>
      <c r="G48" s="464"/>
      <c r="H48" s="464"/>
      <c r="I48" s="117" t="str">
        <f t="shared" ref="I48:Q48" si="5">IF(SUM(I7:I46)=0," ",AVERAGE(I7:I46))</f>
        <v xml:space="preserve"> </v>
      </c>
      <c r="J48" s="117" t="str">
        <f t="shared" si="5"/>
        <v xml:space="preserve"> </v>
      </c>
      <c r="K48" s="117" t="str">
        <f t="shared" si="5"/>
        <v xml:space="preserve"> </v>
      </c>
      <c r="L48" s="117" t="str">
        <f t="shared" si="5"/>
        <v xml:space="preserve"> </v>
      </c>
      <c r="M48" s="117" t="str">
        <f t="shared" si="5"/>
        <v xml:space="preserve"> </v>
      </c>
      <c r="N48" s="117" t="str">
        <f t="shared" si="5"/>
        <v xml:space="preserve"> </v>
      </c>
      <c r="O48" s="117" t="str">
        <f t="shared" si="5"/>
        <v xml:space="preserve"> </v>
      </c>
      <c r="P48" s="117" t="str">
        <f t="shared" si="5"/>
        <v xml:space="preserve"> </v>
      </c>
      <c r="Q48" s="118" t="str">
        <f t="shared" si="5"/>
        <v xml:space="preserve"> </v>
      </c>
      <c r="R48" s="163"/>
      <c r="S48" s="467"/>
    </row>
    <row r="49" spans="1:19" ht="15" customHeight="1" x14ac:dyDescent="0.25"/>
    <row r="50" spans="1:19" ht="15" customHeight="1" x14ac:dyDescent="0.25">
      <c r="A50" s="440" t="s">
        <v>78</v>
      </c>
      <c r="B50" s="441"/>
      <c r="C50" s="441"/>
      <c r="D50" s="441"/>
      <c r="E50" s="441"/>
      <c r="F50" s="441"/>
      <c r="G50" s="441"/>
      <c r="H50" s="442"/>
      <c r="I50" s="432" t="s">
        <v>81</v>
      </c>
      <c r="J50" s="433"/>
      <c r="K50" s="433"/>
      <c r="L50" s="433"/>
      <c r="M50" s="433"/>
      <c r="N50" s="433"/>
      <c r="O50" s="430" t="s">
        <v>83</v>
      </c>
      <c r="P50" s="431"/>
      <c r="Q50" s="431"/>
      <c r="R50" s="431"/>
      <c r="S50" s="431"/>
    </row>
    <row r="51" spans="1:19" ht="15" customHeight="1" x14ac:dyDescent="0.25">
      <c r="A51" s="459" t="s">
        <v>37</v>
      </c>
      <c r="B51" s="342"/>
      <c r="C51" s="460"/>
      <c r="D51" s="161" t="s">
        <v>107</v>
      </c>
      <c r="E51" s="120" t="str">
        <f>IF(COUNTIF(Q7:Q46," ")=ROWS(Q7:Q46)," ",COUNTIF(Q7:Q46,5))</f>
        <v xml:space="preserve"> </v>
      </c>
      <c r="F51" s="121" t="str">
        <f t="shared" ref="F51:F57" si="6">IF(E51&lt;&gt;" ","KİŞİ"," ")</f>
        <v xml:space="preserve"> </v>
      </c>
      <c r="G51" s="122" t="str">
        <f t="shared" ref="G51:G56" si="7">IF(E51=" "," ","%")</f>
        <v xml:space="preserve"> </v>
      </c>
      <c r="H51" s="123" t="str">
        <f t="shared" ref="H51:H56" si="8">IF(E51=" "," ",100*E51/$E$57)</f>
        <v xml:space="preserve"> </v>
      </c>
      <c r="I51" s="432"/>
      <c r="J51" s="433"/>
      <c r="K51" s="433"/>
      <c r="L51" s="433"/>
      <c r="M51" s="433"/>
      <c r="N51" s="433"/>
      <c r="O51" s="431"/>
      <c r="P51" s="431"/>
      <c r="Q51" s="431"/>
      <c r="R51" s="431"/>
      <c r="S51" s="431"/>
    </row>
    <row r="52" spans="1:19" ht="15" customHeight="1" x14ac:dyDescent="0.25">
      <c r="A52" s="459" t="s">
        <v>40</v>
      </c>
      <c r="B52" s="342"/>
      <c r="C52" s="460"/>
      <c r="D52" s="161" t="s">
        <v>108</v>
      </c>
      <c r="E52" s="120" t="str">
        <f>IF(COUNTIF(Q7:Q46," ")=ROWS(Q7:Q46)," ",COUNTIF(Q7:Q46,4))</f>
        <v xml:space="preserve"> </v>
      </c>
      <c r="F52" s="121" t="str">
        <f t="shared" si="6"/>
        <v xml:space="preserve"> </v>
      </c>
      <c r="G52" s="122" t="str">
        <f t="shared" si="7"/>
        <v xml:space="preserve"> </v>
      </c>
      <c r="H52" s="123" t="str">
        <f t="shared" si="8"/>
        <v xml:space="preserve"> </v>
      </c>
      <c r="I52" s="457"/>
      <c r="J52" s="457"/>
      <c r="K52" s="124"/>
      <c r="L52" s="458"/>
      <c r="M52" s="458"/>
      <c r="N52" s="458"/>
    </row>
    <row r="53" spans="1:19" ht="15" customHeight="1" x14ac:dyDescent="0.25">
      <c r="A53" s="459" t="s">
        <v>97</v>
      </c>
      <c r="B53" s="342"/>
      <c r="C53" s="460"/>
      <c r="D53" s="161" t="s">
        <v>109</v>
      </c>
      <c r="E53" s="120" t="str">
        <f>IF(COUNTIF(Q7:Q46," ")=ROWS(Q7:Q46)," ",COUNTIF(Q7:Q46,3))</f>
        <v xml:space="preserve"> </v>
      </c>
      <c r="F53" s="121" t="str">
        <f t="shared" si="6"/>
        <v xml:space="preserve"> </v>
      </c>
      <c r="G53" s="122" t="str">
        <f t="shared" si="7"/>
        <v xml:space="preserve"> </v>
      </c>
      <c r="H53" s="123" t="str">
        <f t="shared" si="8"/>
        <v xml:space="preserve"> </v>
      </c>
      <c r="I53" s="457"/>
      <c r="J53" s="457"/>
      <c r="K53" s="124"/>
      <c r="L53" s="458"/>
      <c r="M53" s="458"/>
      <c r="N53" s="458"/>
    </row>
    <row r="54" spans="1:19" ht="15" customHeight="1" x14ac:dyDescent="0.25">
      <c r="A54" s="459" t="s">
        <v>99</v>
      </c>
      <c r="B54" s="342"/>
      <c r="C54" s="460"/>
      <c r="D54" s="161" t="s">
        <v>110</v>
      </c>
      <c r="E54" s="120" t="str">
        <f>IF(COUNTIF(Q7:Q46," ")=ROWS(Q7:Q46)," ",COUNTIF(Q7:Q46,2))</f>
        <v xml:space="preserve"> </v>
      </c>
      <c r="F54" s="121" t="str">
        <f t="shared" si="6"/>
        <v xml:space="preserve"> </v>
      </c>
      <c r="G54" s="122" t="str">
        <f t="shared" si="7"/>
        <v xml:space="preserve"> </v>
      </c>
      <c r="H54" s="123" t="str">
        <f t="shared" si="8"/>
        <v xml:space="preserve"> </v>
      </c>
      <c r="I54" s="457"/>
      <c r="J54" s="457"/>
      <c r="K54" s="124"/>
      <c r="L54" s="458"/>
      <c r="M54" s="458"/>
      <c r="N54" s="458"/>
    </row>
    <row r="55" spans="1:19" ht="15" customHeight="1" x14ac:dyDescent="0.25">
      <c r="A55" s="459" t="s">
        <v>98</v>
      </c>
      <c r="B55" s="342"/>
      <c r="C55" s="460"/>
      <c r="D55" s="161" t="s">
        <v>111</v>
      </c>
      <c r="E55" s="120" t="str">
        <f>IF(COUNTIF(Q7:Q46," ")=ROWS(Q7:Q46)," ",COUNTIF(Q7:Q46,1))</f>
        <v xml:space="preserve"> </v>
      </c>
      <c r="F55" s="121" t="str">
        <f t="shared" si="6"/>
        <v xml:space="preserve"> </v>
      </c>
      <c r="G55" s="122" t="str">
        <f t="shared" si="7"/>
        <v xml:space="preserve"> </v>
      </c>
      <c r="H55" s="123" t="str">
        <f t="shared" si="8"/>
        <v xml:space="preserve"> </v>
      </c>
      <c r="I55" s="457"/>
      <c r="J55" s="457"/>
      <c r="K55" s="124"/>
      <c r="L55" s="458"/>
      <c r="M55" s="458"/>
      <c r="N55" s="458"/>
    </row>
    <row r="56" spans="1:19" ht="15" customHeight="1" x14ac:dyDescent="0.25">
      <c r="A56" s="341"/>
      <c r="B56" s="341"/>
      <c r="C56" s="341"/>
      <c r="D56" s="145"/>
      <c r="E56" s="144" t="str">
        <f>IF(COUNTIF(Q7:Q46," ")=ROWS(Q7:Q46)," ",COUNTIF(Q7:Q46,0))</f>
        <v xml:space="preserve"> </v>
      </c>
      <c r="F56" s="145" t="str">
        <f t="shared" si="6"/>
        <v xml:space="preserve"> </v>
      </c>
      <c r="G56" s="146" t="str">
        <f t="shared" si="7"/>
        <v xml:space="preserve"> </v>
      </c>
      <c r="H56" s="147" t="str">
        <f t="shared" si="8"/>
        <v xml:space="preserve"> </v>
      </c>
      <c r="I56" s="457"/>
      <c r="J56" s="457"/>
      <c r="K56" s="124"/>
      <c r="L56" s="458"/>
      <c r="M56" s="458"/>
      <c r="N56" s="458"/>
    </row>
    <row r="57" spans="1:19" ht="15" customHeight="1" x14ac:dyDescent="0.25">
      <c r="A57" s="440" t="s">
        <v>39</v>
      </c>
      <c r="B57" s="441"/>
      <c r="C57" s="441"/>
      <c r="D57" s="441"/>
      <c r="E57" s="120" t="str">
        <f>IF(SUM(E51:E56)=0," ",SUM(E51:E56))</f>
        <v xml:space="preserve"> </v>
      </c>
      <c r="F57" s="119" t="str">
        <f t="shared" si="6"/>
        <v xml:space="preserve"> </v>
      </c>
      <c r="G57" s="60"/>
      <c r="H57" s="60"/>
      <c r="I57" s="457"/>
      <c r="J57" s="468"/>
      <c r="K57" s="125"/>
      <c r="L57" s="125"/>
      <c r="M57" s="125"/>
      <c r="N57" s="125"/>
    </row>
    <row r="58" spans="1:19" ht="15" customHeight="1" x14ac:dyDescent="0.25"/>
    <row r="59" spans="1:19" ht="15" customHeight="1" x14ac:dyDescent="0.25">
      <c r="A59" s="392" t="s">
        <v>42</v>
      </c>
      <c r="B59" s="392"/>
      <c r="C59" s="392"/>
      <c r="D59" s="473" t="str">
        <f>IF(COUNTIF(P7:P46," ")=ROWS(P7:P46)," ",LARGE(P7:P46,1))</f>
        <v xml:space="preserve"> </v>
      </c>
      <c r="E59" s="333"/>
    </row>
    <row r="60" spans="1:19" ht="15" customHeight="1" x14ac:dyDescent="0.25">
      <c r="A60" s="392" t="s">
        <v>43</v>
      </c>
      <c r="B60" s="392"/>
      <c r="C60" s="392"/>
      <c r="D60" s="473" t="str">
        <f>IF(COUNTIF(P7:P46," ")=ROWS(P7:P46)," ",SMALL(P7:P46,1))</f>
        <v xml:space="preserve"> </v>
      </c>
      <c r="E60" s="333"/>
      <c r="I60" s="474" t="s">
        <v>82</v>
      </c>
      <c r="J60" s="474"/>
      <c r="K60" s="474"/>
      <c r="L60" s="474"/>
      <c r="M60" s="474"/>
      <c r="N60" s="474"/>
    </row>
    <row r="61" spans="1:19" ht="26.25" customHeight="1" x14ac:dyDescent="0.25">
      <c r="A61" s="392" t="s">
        <v>80</v>
      </c>
      <c r="B61" s="392"/>
      <c r="C61" s="392"/>
      <c r="D61" s="473" t="str">
        <f>P48</f>
        <v xml:space="preserve"> </v>
      </c>
      <c r="E61" s="333"/>
      <c r="O61" s="414" t="s">
        <v>48</v>
      </c>
      <c r="P61" s="415"/>
      <c r="Q61" s="414" t="s">
        <v>50</v>
      </c>
      <c r="R61" s="427"/>
      <c r="S61" s="415"/>
    </row>
    <row r="62" spans="1:19" ht="15" customHeight="1" x14ac:dyDescent="0.25">
      <c r="O62" s="426">
        <f ca="1">TODAY()</f>
        <v>45228</v>
      </c>
      <c r="P62" s="422"/>
      <c r="Q62" s="420" t="s">
        <v>51</v>
      </c>
      <c r="R62" s="421"/>
      <c r="S62" s="422"/>
    </row>
    <row r="63" spans="1:19" ht="15" customHeight="1" x14ac:dyDescent="0.25">
      <c r="A63" s="469" t="s">
        <v>45</v>
      </c>
      <c r="B63" s="470"/>
      <c r="C63" s="470"/>
      <c r="D63" s="470"/>
      <c r="E63" s="66" t="str">
        <f>IF(COUNTIF(P7:P46," ")=ROWS(P7:P46)," ",SUM(E51:E54))</f>
        <v xml:space="preserve"> </v>
      </c>
      <c r="F63" s="119" t="str">
        <f>IF(E63&lt;&gt;" ","KİŞİ"," ")</f>
        <v xml:space="preserve"> </v>
      </c>
      <c r="G63" s="66" t="str">
        <f>IF(H63=" "," ","%")</f>
        <v xml:space="preserve"> </v>
      </c>
      <c r="H63" s="67" t="str">
        <f>IF(E63=" "," ",100*E63/E57)</f>
        <v xml:space="preserve"> </v>
      </c>
      <c r="I63" s="471"/>
      <c r="J63" s="471"/>
      <c r="K63" s="472"/>
      <c r="O63" s="423" t="str">
        <f>'K. Bilgiler'!H18</f>
        <v>Öğretmenin adını yazınız.</v>
      </c>
      <c r="P63" s="425"/>
      <c r="Q63" s="423" t="str">
        <f>'K. Bilgiler'!H22</f>
        <v>Ali KARABUDAK</v>
      </c>
      <c r="R63" s="424"/>
      <c r="S63" s="425"/>
    </row>
    <row r="64" spans="1:19" ht="15" customHeight="1" x14ac:dyDescent="0.25">
      <c r="A64" s="469" t="s">
        <v>46</v>
      </c>
      <c r="B64" s="470"/>
      <c r="C64" s="470"/>
      <c r="D64" s="470"/>
      <c r="E64" s="66" t="str">
        <f>IF(COUNTIF(P7:P46," ")=ROWS(P7:P46)," ",SUM(E55:E56))</f>
        <v xml:space="preserve"> </v>
      </c>
      <c r="F64" s="119" t="str">
        <f>IF(E64&lt;&gt;" ","KİŞİ"," ")</f>
        <v xml:space="preserve"> </v>
      </c>
      <c r="G64" s="66" t="str">
        <f>IF(H64=" "," ","%")</f>
        <v xml:space="preserve"> </v>
      </c>
      <c r="H64" s="67" t="str">
        <f>IF(E64=" "," ",100*E64/E57)</f>
        <v xml:space="preserve"> </v>
      </c>
      <c r="I64" s="471"/>
      <c r="J64" s="471"/>
      <c r="K64" s="472"/>
      <c r="O64" s="416" t="str">
        <f>'K. Bilgiler'!H20</f>
        <v>Öğretmenin branşını yazınız.</v>
      </c>
      <c r="P64" s="417"/>
      <c r="Q64" s="423" t="s">
        <v>52</v>
      </c>
      <c r="R64" s="424"/>
      <c r="S64" s="425"/>
    </row>
    <row r="65" spans="15:21" ht="15" customHeight="1" x14ac:dyDescent="0.25">
      <c r="O65" s="418"/>
      <c r="P65" s="419"/>
      <c r="Q65" s="126"/>
      <c r="R65" s="164"/>
      <c r="S65" s="127"/>
    </row>
    <row r="74" spans="15:21" x14ac:dyDescent="0.25">
      <c r="T74" s="128"/>
      <c r="U74" s="128"/>
    </row>
  </sheetData>
  <sheetProtection sheet="1" objects="1" scenarios="1" selectLockedCells="1"/>
  <mergeCells count="100">
    <mergeCell ref="C36:H36"/>
    <mergeCell ref="A51:C51"/>
    <mergeCell ref="A52:C52"/>
    <mergeCell ref="A64:D64"/>
    <mergeCell ref="A56:C56"/>
    <mergeCell ref="A57:D57"/>
    <mergeCell ref="A53:C53"/>
    <mergeCell ref="I64:K64"/>
    <mergeCell ref="D60:E60"/>
    <mergeCell ref="I60:N60"/>
    <mergeCell ref="D61:E61"/>
    <mergeCell ref="A59:C59"/>
    <mergeCell ref="A60:C60"/>
    <mergeCell ref="D59:E59"/>
    <mergeCell ref="S5:S6"/>
    <mergeCell ref="S47:S48"/>
    <mergeCell ref="I57:J57"/>
    <mergeCell ref="A63:D63"/>
    <mergeCell ref="A61:C61"/>
    <mergeCell ref="I63:K63"/>
    <mergeCell ref="L54:N54"/>
    <mergeCell ref="I55:J55"/>
    <mergeCell ref="C44:H44"/>
    <mergeCell ref="C17:H17"/>
    <mergeCell ref="C18:H18"/>
    <mergeCell ref="C35:H35"/>
    <mergeCell ref="C26:H26"/>
    <mergeCell ref="C27:H27"/>
    <mergeCell ref="C34:H34"/>
    <mergeCell ref="C33:H33"/>
    <mergeCell ref="C29:H29"/>
    <mergeCell ref="C22:H22"/>
    <mergeCell ref="I52:J52"/>
    <mergeCell ref="L52:N52"/>
    <mergeCell ref="L56:N56"/>
    <mergeCell ref="C40:H40"/>
    <mergeCell ref="I53:J53"/>
    <mergeCell ref="L53:N53"/>
    <mergeCell ref="I54:J54"/>
    <mergeCell ref="L55:N55"/>
    <mergeCell ref="I56:J56"/>
    <mergeCell ref="C45:H45"/>
    <mergeCell ref="A54:C54"/>
    <mergeCell ref="A55:C55"/>
    <mergeCell ref="A47:H48"/>
    <mergeCell ref="C46:H46"/>
    <mergeCell ref="A1:S1"/>
    <mergeCell ref="A2:S2"/>
    <mergeCell ref="A3:S3"/>
    <mergeCell ref="A4:S4"/>
    <mergeCell ref="C38:H38"/>
    <mergeCell ref="C25:H25"/>
    <mergeCell ref="C37:H37"/>
    <mergeCell ref="C31:H31"/>
    <mergeCell ref="C32:H32"/>
    <mergeCell ref="C28:H28"/>
    <mergeCell ref="C30:H30"/>
    <mergeCell ref="C16:H16"/>
    <mergeCell ref="C23:H23"/>
    <mergeCell ref="C24:H24"/>
    <mergeCell ref="C21:H21"/>
    <mergeCell ref="C19:H19"/>
    <mergeCell ref="C20:H20"/>
    <mergeCell ref="C15:H15"/>
    <mergeCell ref="C8:H8"/>
    <mergeCell ref="C9:H9"/>
    <mergeCell ref="C10:H10"/>
    <mergeCell ref="C11:H11"/>
    <mergeCell ref="C12:H12"/>
    <mergeCell ref="C13:H13"/>
    <mergeCell ref="C14:H14"/>
    <mergeCell ref="C7:H7"/>
    <mergeCell ref="O5:O6"/>
    <mergeCell ref="N5:N6"/>
    <mergeCell ref="L5:L6"/>
    <mergeCell ref="M5:M6"/>
    <mergeCell ref="A5:A6"/>
    <mergeCell ref="B5:B6"/>
    <mergeCell ref="C5:H6"/>
    <mergeCell ref="O50:S51"/>
    <mergeCell ref="I50:N51"/>
    <mergeCell ref="Q5:Q6"/>
    <mergeCell ref="I5:I6"/>
    <mergeCell ref="J5:J6"/>
    <mergeCell ref="K5:K6"/>
    <mergeCell ref="P5:P6"/>
    <mergeCell ref="R5:R6"/>
    <mergeCell ref="C39:H39"/>
    <mergeCell ref="C43:H43"/>
    <mergeCell ref="A50:H50"/>
    <mergeCell ref="C41:H41"/>
    <mergeCell ref="C42:H42"/>
    <mergeCell ref="O61:P61"/>
    <mergeCell ref="O64:P65"/>
    <mergeCell ref="Q62:S62"/>
    <mergeCell ref="Q63:S63"/>
    <mergeCell ref="Q64:S64"/>
    <mergeCell ref="O62:P62"/>
    <mergeCell ref="O63:P63"/>
    <mergeCell ref="Q61:S61"/>
  </mergeCells>
  <phoneticPr fontId="2" type="noConversion"/>
  <conditionalFormatting sqref="A23:H23 L23:P23">
    <cfRule type="expression" dxfId="39" priority="17" stopIfTrue="1">
      <formula>$S$23="BAŞARISIZ"</formula>
    </cfRule>
  </conditionalFormatting>
  <conditionalFormatting sqref="A24:H24 L24:P24">
    <cfRule type="expression" dxfId="38" priority="18" stopIfTrue="1">
      <formula>$S$24="BAŞARISIZ"</formula>
    </cfRule>
  </conditionalFormatting>
  <conditionalFormatting sqref="A8:I8 L8:P8">
    <cfRule type="expression" dxfId="37" priority="3" stopIfTrue="1">
      <formula>$S$8="BAŞARISIZ"</formula>
    </cfRule>
  </conditionalFormatting>
  <conditionalFormatting sqref="A9:I9 L9:P9">
    <cfRule type="expression" dxfId="36" priority="4" stopIfTrue="1">
      <formula>$S$9="BAŞARISIZ"</formula>
    </cfRule>
  </conditionalFormatting>
  <conditionalFormatting sqref="A10:I10 L10:P10">
    <cfRule type="expression" dxfId="35" priority="5" stopIfTrue="1">
      <formula>$S$10="BAŞARISIZ"</formula>
    </cfRule>
  </conditionalFormatting>
  <conditionalFormatting sqref="A11:I11 L11:P11">
    <cfRule type="expression" dxfId="34" priority="6" stopIfTrue="1">
      <formula>$S$11="BAŞARISIZ"</formula>
    </cfRule>
  </conditionalFormatting>
  <conditionalFormatting sqref="A12:I12 L12:P12">
    <cfRule type="expression" dxfId="33" priority="7" stopIfTrue="1">
      <formula>$S$12="BAŞARISIZ"</formula>
    </cfRule>
  </conditionalFormatting>
  <conditionalFormatting sqref="A13:I13 L13:P13">
    <cfRule type="expression" dxfId="32" priority="8" stopIfTrue="1">
      <formula>$S$13="BAŞARISIZ"</formula>
    </cfRule>
  </conditionalFormatting>
  <conditionalFormatting sqref="A14:I14 L14:P14">
    <cfRule type="expression" dxfId="31" priority="9" stopIfTrue="1">
      <formula>$S$14="BAŞARISIZ"</formula>
    </cfRule>
  </conditionalFormatting>
  <conditionalFormatting sqref="A15:I15 L15:P15">
    <cfRule type="expression" dxfId="30" priority="10" stopIfTrue="1">
      <formula>$S$15="BAŞARISIZ"</formula>
    </cfRule>
  </conditionalFormatting>
  <conditionalFormatting sqref="A16:I16 L16:P16">
    <cfRule type="expression" dxfId="29" priority="11" stopIfTrue="1">
      <formula>$S$16="BAŞARISIZ"</formula>
    </cfRule>
  </conditionalFormatting>
  <conditionalFormatting sqref="A17:I17 L17:P17">
    <cfRule type="expression" dxfId="28" priority="12" stopIfTrue="1">
      <formula>$S$17="BAŞARISIZ"</formula>
    </cfRule>
  </conditionalFormatting>
  <conditionalFormatting sqref="A18:I18 L18:P18">
    <cfRule type="expression" dxfId="27" priority="13" stopIfTrue="1">
      <formula>$S$18="BAŞARISIZ"</formula>
    </cfRule>
  </conditionalFormatting>
  <conditionalFormatting sqref="A19:I19 L19:P19">
    <cfRule type="expression" dxfId="26" priority="14" stopIfTrue="1">
      <formula>$S$19="BAŞARISIZ"</formula>
    </cfRule>
  </conditionalFormatting>
  <conditionalFormatting sqref="A20:I20 L20:P20">
    <cfRule type="expression" dxfId="25" priority="1" stopIfTrue="1">
      <formula>$S$20="BAŞARISIZ"</formula>
    </cfRule>
  </conditionalFormatting>
  <conditionalFormatting sqref="A21:I21 L21:P21">
    <cfRule type="expression" dxfId="24" priority="15" stopIfTrue="1">
      <formula>$S$21="BAŞARISIZ"</formula>
    </cfRule>
  </conditionalFormatting>
  <conditionalFormatting sqref="A22:I22 L22:P22 I23:I24">
    <cfRule type="expression" dxfId="23" priority="16" stopIfTrue="1">
      <formula>$S$22="BAŞARISIZ"</formula>
    </cfRule>
  </conditionalFormatting>
  <conditionalFormatting sqref="A25:I25 L25:P25">
    <cfRule type="expression" dxfId="22" priority="19" stopIfTrue="1">
      <formula>$S$25="BAŞARISIZ"</formula>
    </cfRule>
  </conditionalFormatting>
  <conditionalFormatting sqref="A26:I26 L26:P26">
    <cfRule type="expression" dxfId="21" priority="20" stopIfTrue="1">
      <formula>$S$26="BAŞARISIZ"</formula>
    </cfRule>
  </conditionalFormatting>
  <conditionalFormatting sqref="A27:I27 L27:P27">
    <cfRule type="expression" dxfId="20" priority="21" stopIfTrue="1">
      <formula>$S$27="BAŞARISIZ"</formula>
    </cfRule>
  </conditionalFormatting>
  <conditionalFormatting sqref="A28:I28 L28:P28">
    <cfRule type="expression" dxfId="19" priority="22" stopIfTrue="1">
      <formula>$S$28="BAŞARISIZ"</formula>
    </cfRule>
  </conditionalFormatting>
  <conditionalFormatting sqref="A29:I29 L29:P29">
    <cfRule type="expression" dxfId="18" priority="23" stopIfTrue="1">
      <formula>$S$29="BAŞARISIZ"</formula>
    </cfRule>
  </conditionalFormatting>
  <conditionalFormatting sqref="A30:I30 L30:P30">
    <cfRule type="expression" dxfId="17" priority="24" stopIfTrue="1">
      <formula>$S$30="BAŞARISIZ"</formula>
    </cfRule>
  </conditionalFormatting>
  <conditionalFormatting sqref="A31:I31 L31:P31">
    <cfRule type="expression" dxfId="16" priority="25" stopIfTrue="1">
      <formula>$S$31="BAŞARISIZ"</formula>
    </cfRule>
  </conditionalFormatting>
  <conditionalFormatting sqref="A32:I32 L32:P32">
    <cfRule type="expression" dxfId="15" priority="26" stopIfTrue="1">
      <formula>$S$32="BAŞARISIZ"</formula>
    </cfRule>
  </conditionalFormatting>
  <conditionalFormatting sqref="A33:I33 L33:P33">
    <cfRule type="expression" dxfId="14" priority="27" stopIfTrue="1">
      <formula>$S$33="BAŞARISIZ"</formula>
    </cfRule>
  </conditionalFormatting>
  <conditionalFormatting sqref="A34:I34 L34:P34">
    <cfRule type="expression" dxfId="13" priority="28" stopIfTrue="1">
      <formula>$S$34="BAŞARISIZ"</formula>
    </cfRule>
  </conditionalFormatting>
  <conditionalFormatting sqref="A35:I35 L35:P35">
    <cfRule type="expression" dxfId="12" priority="29" stopIfTrue="1">
      <formula>$S$35="BAŞARISIZ"</formula>
    </cfRule>
  </conditionalFormatting>
  <conditionalFormatting sqref="A36:I36 L36:P36">
    <cfRule type="expression" dxfId="11" priority="30" stopIfTrue="1">
      <formula>$S$36="BAŞARISIZ"</formula>
    </cfRule>
  </conditionalFormatting>
  <conditionalFormatting sqref="A37:I37 L37:P37">
    <cfRule type="expression" dxfId="10" priority="31" stopIfTrue="1">
      <formula>$S$37="BAŞARISIZ"</formula>
    </cfRule>
  </conditionalFormatting>
  <conditionalFormatting sqref="A38:I38 L38:P38">
    <cfRule type="expression" dxfId="9" priority="32" stopIfTrue="1">
      <formula>$S$38="BAŞARISIZ"</formula>
    </cfRule>
  </conditionalFormatting>
  <conditionalFormatting sqref="A39:I39 L39:P39">
    <cfRule type="expression" dxfId="8" priority="33" stopIfTrue="1">
      <formula>$S$39="BAŞARISIZ"</formula>
    </cfRule>
  </conditionalFormatting>
  <conditionalFormatting sqref="A40:I40 L40:P40">
    <cfRule type="expression" dxfId="7" priority="34" stopIfTrue="1">
      <formula>$S$40="BAŞARISIZ"</formula>
    </cfRule>
  </conditionalFormatting>
  <conditionalFormatting sqref="A41:I41 L41:P41">
    <cfRule type="expression" dxfId="6" priority="35" stopIfTrue="1">
      <formula>$S$41="BAŞARISIZ"</formula>
    </cfRule>
  </conditionalFormatting>
  <conditionalFormatting sqref="A42:I42 L42:P42">
    <cfRule type="expression" dxfId="5" priority="36" stopIfTrue="1">
      <formula>$S$42="BAŞARISIZ"</formula>
    </cfRule>
  </conditionalFormatting>
  <conditionalFormatting sqref="A43:I43 L43:P43">
    <cfRule type="expression" dxfId="4" priority="37" stopIfTrue="1">
      <formula>$S$43="BAŞARISIZ"</formula>
    </cfRule>
  </conditionalFormatting>
  <conditionalFormatting sqref="A44:I44 L44:P44">
    <cfRule type="expression" dxfId="3" priority="38" stopIfTrue="1">
      <formula>$S$44="BAŞARISIZ"</formula>
    </cfRule>
  </conditionalFormatting>
  <conditionalFormatting sqref="A45:I45 L45:P45">
    <cfRule type="expression" dxfId="2" priority="39" stopIfTrue="1">
      <formula>$S$45="BAŞARISIZ"</formula>
    </cfRule>
  </conditionalFormatting>
  <conditionalFormatting sqref="A46:I46 L46:P46">
    <cfRule type="expression" dxfId="1" priority="40" stopIfTrue="1">
      <formula>$S$46="BAŞARISIZ"</formula>
    </cfRule>
  </conditionalFormatting>
  <conditionalFormatting sqref="A7:S7 J8:K46 Q8:S46">
    <cfRule type="expression" dxfId="0" priority="2" stopIfTrue="1">
      <formula>$S$7="BAŞARISIZ"</formula>
    </cfRule>
  </conditionalFormatting>
  <dataValidations count="4">
    <dataValidation allowBlank="1" showInputMessage="1" showErrorMessage="1" prompt="Öğrencinin 1. sözlüden aldığı puanı giriniz." sqref="L7:L46" xr:uid="{00000000-0002-0000-0800-000000000000}"/>
    <dataValidation allowBlank="1" showInputMessage="1" showErrorMessage="1" prompt="Öğrencinin 2. sözlüden aldığı puanı giriniz." sqref="M7:M46" xr:uid="{00000000-0002-0000-0800-000001000000}"/>
    <dataValidation allowBlank="1" showInputMessage="1" showErrorMessage="1" prompt="Öğrencinin 3. sözlüden aldığı puanı giriniz." sqref="N7:N46" xr:uid="{00000000-0002-0000-0800-000002000000}"/>
    <dataValidation allowBlank="1" showInputMessage="1" showErrorMessage="1" prompt="Varsa öğrencinin dönem ödevinden aldığı puanı giriniz." sqref="O7:O46" xr:uid="{00000000-0002-0000-0800-000003000000}"/>
  </dataValidations>
  <pageMargins left="0.26" right="0.23" top="0.26" bottom="0.16" header="0.23" footer="0.21"/>
  <pageSetup paperSize="9" scale="79" orientation="portrait" r:id="rId1"/>
  <headerFooter alignWithMargins="0"/>
  <ignoredErrors>
    <ignoredError sqref="F63:F64 D59:D61 F57 E63:E64 H63:H64 G63:G64 O62" unlockedFormula="1"/>
    <ignoredError sqref="P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11</vt:i4>
      </vt:variant>
    </vt:vector>
  </HeadingPairs>
  <TitlesOfParts>
    <vt:vector size="20" baseType="lpstr">
      <vt:lpstr>Ana Sayfa</vt:lpstr>
      <vt:lpstr>K. Bilgiler</vt:lpstr>
      <vt:lpstr>Yazılı Tarihleri</vt:lpstr>
      <vt:lpstr>S. Listesi</vt:lpstr>
      <vt:lpstr>NOT Baremi</vt:lpstr>
      <vt:lpstr>1. Sınav</vt:lpstr>
      <vt:lpstr>2. Sınav</vt:lpstr>
      <vt:lpstr>3. Sınav</vt:lpstr>
      <vt:lpstr>D. Sonu</vt:lpstr>
      <vt:lpstr>'2. Sınav'!ABCD</vt:lpstr>
      <vt:lpstr>'3. Sınav'!ABCD</vt:lpstr>
      <vt:lpstr>ABCD</vt:lpstr>
      <vt:lpstr>'1. Sınav'!Yazdırma_Alanı</vt:lpstr>
      <vt:lpstr>'2. Sınav'!Yazdırma_Alanı</vt:lpstr>
      <vt:lpstr>'3. Sınav'!Yazdırma_Alanı</vt:lpstr>
      <vt:lpstr>'Ana Sayfa'!Yazdırma_Alanı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Mehmet Ali SU</cp:lastModifiedBy>
  <cp:lastPrinted>2015-05-22T08:05:05Z</cp:lastPrinted>
  <dcterms:created xsi:type="dcterms:W3CDTF">2009-10-07T21:21:08Z</dcterms:created>
  <dcterms:modified xsi:type="dcterms:W3CDTF">2023-10-29T06:18:14Z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